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8006BSO01 - 1NP" sheetId="2" r:id="rId2"/>
    <sheet name="18006BSO02 - 2NP" sheetId="3" r:id="rId3"/>
    <sheet name="18006BSO03 - 3NP" sheetId="4" r:id="rId4"/>
    <sheet name="18006BTZB - TZB" sheetId="5" r:id="rId5"/>
    <sheet name="18006BEL - Elektroinstalace" sheetId="6" r:id="rId6"/>
    <sheet name="18006BVRN - VRN" sheetId="7" r:id="rId7"/>
    <sheet name="Pokyny pro vyplnění" sheetId="8" r:id="rId8"/>
  </sheets>
  <definedNames>
    <definedName name="_xlnm.Print_Area" localSheetId="0">'Rekapitulace stavby'!$D$4:$AO$33,'Rekapitulace stavby'!$C$39:$AQ$58</definedName>
    <definedName name="_xlnm.Print_Titles" localSheetId="0">'Rekapitulace stavby'!$49:$49</definedName>
    <definedName name="_xlnm._FilterDatabase" localSheetId="1" hidden="1">'18006BSO01 - 1NP'!$C$89:$K$307</definedName>
    <definedName name="_xlnm.Print_Area" localSheetId="1">'18006BSO01 - 1NP'!$C$4:$J$36,'18006BSO01 - 1NP'!$C$42:$J$71,'18006BSO01 - 1NP'!$C$77:$K$307</definedName>
    <definedName name="_xlnm.Print_Titles" localSheetId="1">'18006BSO01 - 1NP'!$89:$89</definedName>
    <definedName name="_xlnm._FilterDatabase" localSheetId="2" hidden="1">'18006BSO02 - 2NP'!$C$89:$K$326</definedName>
    <definedName name="_xlnm.Print_Area" localSheetId="2">'18006BSO02 - 2NP'!$C$4:$J$36,'18006BSO02 - 2NP'!$C$42:$J$71,'18006BSO02 - 2NP'!$C$77:$K$326</definedName>
    <definedName name="_xlnm.Print_Titles" localSheetId="2">'18006BSO02 - 2NP'!$89:$89</definedName>
    <definedName name="_xlnm._FilterDatabase" localSheetId="3" hidden="1">'18006BSO03 - 3NP'!$C$89:$K$331</definedName>
    <definedName name="_xlnm.Print_Area" localSheetId="3">'18006BSO03 - 3NP'!$C$4:$J$36,'18006BSO03 - 3NP'!$C$42:$J$71,'18006BSO03 - 3NP'!$C$77:$K$331</definedName>
    <definedName name="_xlnm.Print_Titles" localSheetId="3">'18006BSO03 - 3NP'!$89:$89</definedName>
    <definedName name="_xlnm._FilterDatabase" localSheetId="4" hidden="1">'18006BTZB - TZB'!$C$87:$K$198</definedName>
    <definedName name="_xlnm.Print_Area" localSheetId="4">'18006BTZB - TZB'!$C$4:$J$36,'18006BTZB - TZB'!$C$42:$J$69,'18006BTZB - TZB'!$C$75:$K$198</definedName>
    <definedName name="_xlnm.Print_Titles" localSheetId="4">'18006BTZB - TZB'!$87:$87</definedName>
    <definedName name="_xlnm._FilterDatabase" localSheetId="5" hidden="1">'18006BEL - Elektroinstalace'!$C$77:$K$82</definedName>
    <definedName name="_xlnm.Print_Area" localSheetId="5">'18006BEL - Elektroinstalace'!$C$4:$J$36,'18006BEL - Elektroinstalace'!$C$42:$J$59,'18006BEL - Elektroinstalace'!$C$65:$K$82</definedName>
    <definedName name="_xlnm.Print_Titles" localSheetId="5">'18006BEL - Elektroinstalace'!$77:$77</definedName>
    <definedName name="_xlnm._FilterDatabase" localSheetId="6" hidden="1">'18006BVRN - VRN'!$C$79:$K$87</definedName>
    <definedName name="_xlnm.Print_Area" localSheetId="6">'18006BVRN - VRN'!$C$4:$J$36,'18006BVRN - VRN'!$C$42:$J$61,'18006BVRN - VRN'!$C$67:$K$87</definedName>
    <definedName name="_xlnm.Print_Titles" localSheetId="6">'18006BVRN - VRN'!$79:$79</definedName>
    <definedName name="_xlnm.Print_Area" localSheetId="7">'Pokyny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7"/>
  <c r="AX57"/>
  <c i="7" r="BI87"/>
  <c r="BH87"/>
  <c r="BG87"/>
  <c r="BF87"/>
  <c r="T87"/>
  <c r="T86"/>
  <c r="R87"/>
  <c r="R86"/>
  <c r="P87"/>
  <c r="P86"/>
  <c r="BK87"/>
  <c r="BK86"/>
  <c r="J86"/>
  <c r="J87"/>
  <c r="BE87"/>
  <c r="J60"/>
  <c r="BI85"/>
  <c r="BH85"/>
  <c r="BG85"/>
  <c r="BF85"/>
  <c r="T85"/>
  <c r="T84"/>
  <c r="R85"/>
  <c r="R84"/>
  <c r="P85"/>
  <c r="P84"/>
  <c r="BK85"/>
  <c r="BK84"/>
  <c r="J84"/>
  <c r="J85"/>
  <c r="BE85"/>
  <c r="J59"/>
  <c r="BI83"/>
  <c r="F34"/>
  <c i="1" r="BD57"/>
  <c i="7" r="BH83"/>
  <c r="F33"/>
  <c i="1" r="BC57"/>
  <c i="7" r="BG83"/>
  <c r="F32"/>
  <c i="1" r="BB57"/>
  <c i="7" r="BF83"/>
  <c r="J31"/>
  <c i="1" r="AW57"/>
  <c i="7" r="F31"/>
  <c i="1" r="BA57"/>
  <c i="7" r="T83"/>
  <c r="T82"/>
  <c r="T81"/>
  <c r="T80"/>
  <c r="R83"/>
  <c r="R82"/>
  <c r="R81"/>
  <c r="R80"/>
  <c r="P83"/>
  <c r="P82"/>
  <c r="P81"/>
  <c r="P80"/>
  <c i="1" r="AU57"/>
  <c i="7" r="BK83"/>
  <c r="BK82"/>
  <c r="J82"/>
  <c r="BK81"/>
  <c r="J81"/>
  <c r="BK80"/>
  <c r="J80"/>
  <c r="J56"/>
  <c r="J27"/>
  <c i="1" r="AG57"/>
  <c i="7" r="J83"/>
  <c r="BE83"/>
  <c r="J30"/>
  <c i="1" r="AV57"/>
  <c i="7" r="F30"/>
  <c i="1" r="AZ57"/>
  <c i="7" r="J58"/>
  <c r="J57"/>
  <c r="J76"/>
  <c r="F76"/>
  <c r="F74"/>
  <c r="E72"/>
  <c r="J51"/>
  <c r="F51"/>
  <c r="F49"/>
  <c r="E47"/>
  <c r="J36"/>
  <c r="J18"/>
  <c r="E18"/>
  <c r="F77"/>
  <c r="F52"/>
  <c r="J17"/>
  <c r="J12"/>
  <c r="J74"/>
  <c r="J49"/>
  <c r="E7"/>
  <c r="E70"/>
  <c r="E45"/>
  <c i="1" r="AY56"/>
  <c r="AX56"/>
  <c i="6" r="BI81"/>
  <c r="F34"/>
  <c i="1" r="BD56"/>
  <c i="6" r="BH81"/>
  <c r="F33"/>
  <c i="1" r="BC56"/>
  <c i="6" r="BG81"/>
  <c r="F32"/>
  <c i="1" r="BB56"/>
  <c i="6" r="BF81"/>
  <c r="J31"/>
  <c i="1" r="AW56"/>
  <c i="6" r="F31"/>
  <c i="1" r="BA56"/>
  <c i="6" r="T81"/>
  <c r="T80"/>
  <c r="T79"/>
  <c r="T78"/>
  <c r="R81"/>
  <c r="R80"/>
  <c r="R79"/>
  <c r="R78"/>
  <c r="P81"/>
  <c r="P80"/>
  <c r="P79"/>
  <c r="P78"/>
  <c i="1" r="AU56"/>
  <c i="6" r="BK81"/>
  <c r="BK80"/>
  <c r="J80"/>
  <c r="BK79"/>
  <c r="J79"/>
  <c r="BK78"/>
  <c r="J78"/>
  <c r="J56"/>
  <c r="J27"/>
  <c i="1" r="AG56"/>
  <c i="6" r="J81"/>
  <c r="BE81"/>
  <c r="J30"/>
  <c i="1" r="AV56"/>
  <c i="6" r="F30"/>
  <c i="1" r="AZ56"/>
  <c i="6" r="J58"/>
  <c r="J57"/>
  <c r="J74"/>
  <c r="F74"/>
  <c r="F72"/>
  <c r="E70"/>
  <c r="J51"/>
  <c r="F51"/>
  <c r="F49"/>
  <c r="E47"/>
  <c r="J36"/>
  <c r="J18"/>
  <c r="E18"/>
  <c r="F75"/>
  <c r="F52"/>
  <c r="J17"/>
  <c r="J12"/>
  <c r="J72"/>
  <c r="J49"/>
  <c r="E7"/>
  <c r="E68"/>
  <c r="E45"/>
  <c i="1" r="AY55"/>
  <c r="AX55"/>
  <c i="5" r="BI197"/>
  <c r="BH197"/>
  <c r="BG197"/>
  <c r="BF197"/>
  <c r="T197"/>
  <c r="R197"/>
  <c r="P197"/>
  <c r="BK197"/>
  <c r="J197"/>
  <c r="BE197"/>
  <c r="BI196"/>
  <c r="BH196"/>
  <c r="BG196"/>
  <c r="BF196"/>
  <c r="T196"/>
  <c r="R196"/>
  <c r="P196"/>
  <c r="BK196"/>
  <c r="J196"/>
  <c r="BE196"/>
  <c r="BI195"/>
  <c r="BH195"/>
  <c r="BG195"/>
  <c r="BF195"/>
  <c r="T195"/>
  <c r="R195"/>
  <c r="P195"/>
  <c r="BK195"/>
  <c r="J195"/>
  <c r="BE195"/>
  <c r="BI194"/>
  <c r="BH194"/>
  <c r="BG194"/>
  <c r="BF194"/>
  <c r="T194"/>
  <c r="R194"/>
  <c r="P194"/>
  <c r="BK194"/>
  <c r="J194"/>
  <c r="BE194"/>
  <c r="BI193"/>
  <c r="BH193"/>
  <c r="BG193"/>
  <c r="BF193"/>
  <c r="T193"/>
  <c r="T192"/>
  <c r="R193"/>
  <c r="R192"/>
  <c r="P193"/>
  <c r="P192"/>
  <c r="BK193"/>
  <c r="BK192"/>
  <c r="J192"/>
  <c r="J193"/>
  <c r="BE193"/>
  <c r="J68"/>
  <c r="BI190"/>
  <c r="BH190"/>
  <c r="BG190"/>
  <c r="BF190"/>
  <c r="T190"/>
  <c r="R190"/>
  <c r="P190"/>
  <c r="BK190"/>
  <c r="J190"/>
  <c r="BE190"/>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T182"/>
  <c r="R183"/>
  <c r="R182"/>
  <c r="P183"/>
  <c r="P182"/>
  <c r="BK183"/>
  <c r="BK182"/>
  <c r="J182"/>
  <c r="J183"/>
  <c r="BE183"/>
  <c r="J67"/>
  <c r="BI180"/>
  <c r="BH180"/>
  <c r="BG180"/>
  <c r="BF180"/>
  <c r="T180"/>
  <c r="R180"/>
  <c r="P180"/>
  <c r="BK180"/>
  <c r="J180"/>
  <c r="BE180"/>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T172"/>
  <c r="R173"/>
  <c r="R172"/>
  <c r="P173"/>
  <c r="P172"/>
  <c r="BK173"/>
  <c r="BK172"/>
  <c r="J172"/>
  <c r="J173"/>
  <c r="BE173"/>
  <c r="J66"/>
  <c r="BI171"/>
  <c r="BH171"/>
  <c r="BG171"/>
  <c r="BF171"/>
  <c r="T171"/>
  <c r="T170"/>
  <c r="R171"/>
  <c r="R170"/>
  <c r="P171"/>
  <c r="P170"/>
  <c r="BK171"/>
  <c r="BK170"/>
  <c r="J170"/>
  <c r="J171"/>
  <c r="BE171"/>
  <c r="J65"/>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T147"/>
  <c r="R148"/>
  <c r="R147"/>
  <c r="P148"/>
  <c r="P147"/>
  <c r="BK148"/>
  <c r="BK147"/>
  <c r="J147"/>
  <c r="J148"/>
  <c r="BE148"/>
  <c r="J64"/>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T129"/>
  <c r="R130"/>
  <c r="R129"/>
  <c r="P130"/>
  <c r="P129"/>
  <c r="BK130"/>
  <c r="BK129"/>
  <c r="J129"/>
  <c r="J130"/>
  <c r="BE130"/>
  <c r="J63"/>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T109"/>
  <c r="T108"/>
  <c r="R110"/>
  <c r="R109"/>
  <c r="R108"/>
  <c r="P110"/>
  <c r="P109"/>
  <c r="P108"/>
  <c r="BK110"/>
  <c r="BK109"/>
  <c r="J109"/>
  <c r="BK108"/>
  <c r="J108"/>
  <c r="J110"/>
  <c r="BE110"/>
  <c r="J62"/>
  <c r="J61"/>
  <c r="BI106"/>
  <c r="BH106"/>
  <c r="BG106"/>
  <c r="BF106"/>
  <c r="T106"/>
  <c r="T105"/>
  <c r="R106"/>
  <c r="R105"/>
  <c r="P106"/>
  <c r="P105"/>
  <c r="BK106"/>
  <c r="BK105"/>
  <c r="J105"/>
  <c r="J106"/>
  <c r="BE106"/>
  <c r="J60"/>
  <c r="BI103"/>
  <c r="BH103"/>
  <c r="BG103"/>
  <c r="BF103"/>
  <c r="T103"/>
  <c r="R103"/>
  <c r="P103"/>
  <c r="BK103"/>
  <c r="J103"/>
  <c r="BE103"/>
  <c r="BI100"/>
  <c r="BH100"/>
  <c r="BG100"/>
  <c r="BF100"/>
  <c r="T100"/>
  <c r="R100"/>
  <c r="P100"/>
  <c r="BK100"/>
  <c r="J100"/>
  <c r="BE100"/>
  <c r="BI98"/>
  <c r="BH98"/>
  <c r="BG98"/>
  <c r="BF98"/>
  <c r="T98"/>
  <c r="R98"/>
  <c r="P98"/>
  <c r="BK98"/>
  <c r="J98"/>
  <c r="BE98"/>
  <c r="BI96"/>
  <c r="BH96"/>
  <c r="BG96"/>
  <c r="BF96"/>
  <c r="T96"/>
  <c r="T95"/>
  <c r="R96"/>
  <c r="R95"/>
  <c r="P96"/>
  <c r="P95"/>
  <c r="BK96"/>
  <c r="BK95"/>
  <c r="J95"/>
  <c r="J96"/>
  <c r="BE96"/>
  <c r="J59"/>
  <c r="BI94"/>
  <c r="BH94"/>
  <c r="BG94"/>
  <c r="BF94"/>
  <c r="T94"/>
  <c r="R94"/>
  <c r="P94"/>
  <c r="BK94"/>
  <c r="J94"/>
  <c r="BE94"/>
  <c r="BI93"/>
  <c r="BH93"/>
  <c r="BG93"/>
  <c r="BF93"/>
  <c r="T93"/>
  <c r="R93"/>
  <c r="P93"/>
  <c r="BK93"/>
  <c r="J93"/>
  <c r="BE93"/>
  <c r="BI92"/>
  <c r="BH92"/>
  <c r="BG92"/>
  <c r="BF92"/>
  <c r="T92"/>
  <c r="R92"/>
  <c r="P92"/>
  <c r="BK92"/>
  <c r="J92"/>
  <c r="BE92"/>
  <c r="BI91"/>
  <c r="F34"/>
  <c i="1" r="BD55"/>
  <c i="5" r="BH91"/>
  <c r="F33"/>
  <c i="1" r="BC55"/>
  <c i="5" r="BG91"/>
  <c r="F32"/>
  <c i="1" r="BB55"/>
  <c i="5" r="BF91"/>
  <c r="J31"/>
  <c i="1" r="AW55"/>
  <c i="5" r="F31"/>
  <c i="1" r="BA55"/>
  <c i="5" r="T91"/>
  <c r="T90"/>
  <c r="T89"/>
  <c r="T88"/>
  <c r="R91"/>
  <c r="R90"/>
  <c r="R89"/>
  <c r="R88"/>
  <c r="P91"/>
  <c r="P90"/>
  <c r="P89"/>
  <c r="P88"/>
  <c i="1" r="AU55"/>
  <c i="5" r="BK91"/>
  <c r="BK90"/>
  <c r="J90"/>
  <c r="BK89"/>
  <c r="J89"/>
  <c r="BK88"/>
  <c r="J88"/>
  <c r="J56"/>
  <c r="J27"/>
  <c i="1" r="AG55"/>
  <c i="5" r="J91"/>
  <c r="BE91"/>
  <c r="J30"/>
  <c i="1" r="AV55"/>
  <c i="5" r="F30"/>
  <c i="1" r="AZ55"/>
  <c i="5" r="J58"/>
  <c r="J57"/>
  <c r="J84"/>
  <c r="F84"/>
  <c r="F82"/>
  <c r="E80"/>
  <c r="J51"/>
  <c r="F51"/>
  <c r="F49"/>
  <c r="E47"/>
  <c r="J36"/>
  <c r="J18"/>
  <c r="E18"/>
  <c r="F85"/>
  <c r="F52"/>
  <c r="J17"/>
  <c r="J12"/>
  <c r="J82"/>
  <c r="J49"/>
  <c r="E7"/>
  <c r="E78"/>
  <c r="E45"/>
  <c i="1" r="AY54"/>
  <c r="AX54"/>
  <c i="4" r="BI329"/>
  <c r="BH329"/>
  <c r="BG329"/>
  <c r="BF329"/>
  <c r="T329"/>
  <c r="R329"/>
  <c r="P329"/>
  <c r="BK329"/>
  <c r="J329"/>
  <c r="BE329"/>
  <c r="BI308"/>
  <c r="BH308"/>
  <c r="BG308"/>
  <c r="BF308"/>
  <c r="T308"/>
  <c r="R308"/>
  <c r="P308"/>
  <c r="BK308"/>
  <c r="J308"/>
  <c r="BE308"/>
  <c r="BI287"/>
  <c r="BH287"/>
  <c r="BG287"/>
  <c r="BF287"/>
  <c r="T287"/>
  <c r="T286"/>
  <c r="R287"/>
  <c r="R286"/>
  <c r="P287"/>
  <c r="P286"/>
  <c r="BK287"/>
  <c r="BK286"/>
  <c r="J286"/>
  <c r="J287"/>
  <c r="BE287"/>
  <c r="J70"/>
  <c r="BI285"/>
  <c r="BH285"/>
  <c r="BG285"/>
  <c r="BF285"/>
  <c r="T285"/>
  <c r="R285"/>
  <c r="P285"/>
  <c r="BK285"/>
  <c r="J285"/>
  <c r="BE285"/>
  <c r="BI283"/>
  <c r="BH283"/>
  <c r="BG283"/>
  <c r="BF283"/>
  <c r="T283"/>
  <c r="T282"/>
  <c r="R283"/>
  <c r="R282"/>
  <c r="P283"/>
  <c r="P282"/>
  <c r="BK283"/>
  <c r="BK282"/>
  <c r="J282"/>
  <c r="J283"/>
  <c r="BE283"/>
  <c r="J69"/>
  <c r="BI280"/>
  <c r="BH280"/>
  <c r="BG280"/>
  <c r="BF280"/>
  <c r="T280"/>
  <c r="R280"/>
  <c r="P280"/>
  <c r="BK280"/>
  <c r="J280"/>
  <c r="BE280"/>
  <c r="BI273"/>
  <c r="BH273"/>
  <c r="BG273"/>
  <c r="BF273"/>
  <c r="T273"/>
  <c r="R273"/>
  <c r="P273"/>
  <c r="BK273"/>
  <c r="J273"/>
  <c r="BE273"/>
  <c r="BI267"/>
  <c r="BH267"/>
  <c r="BG267"/>
  <c r="BF267"/>
  <c r="T267"/>
  <c r="R267"/>
  <c r="P267"/>
  <c r="BK267"/>
  <c r="J267"/>
  <c r="BE267"/>
  <c r="BI265"/>
  <c r="BH265"/>
  <c r="BG265"/>
  <c r="BF265"/>
  <c r="T265"/>
  <c r="R265"/>
  <c r="P265"/>
  <c r="BK265"/>
  <c r="J265"/>
  <c r="BE265"/>
  <c r="BI257"/>
  <c r="BH257"/>
  <c r="BG257"/>
  <c r="BF257"/>
  <c r="T257"/>
  <c r="T256"/>
  <c r="R257"/>
  <c r="R256"/>
  <c r="P257"/>
  <c r="P256"/>
  <c r="BK257"/>
  <c r="BK256"/>
  <c r="J256"/>
  <c r="J257"/>
  <c r="BE257"/>
  <c r="J68"/>
  <c r="BI254"/>
  <c r="BH254"/>
  <c r="BG254"/>
  <c r="BF254"/>
  <c r="T254"/>
  <c r="R254"/>
  <c r="P254"/>
  <c r="BK254"/>
  <c r="J254"/>
  <c r="BE254"/>
  <c r="BI252"/>
  <c r="BH252"/>
  <c r="BG252"/>
  <c r="BF252"/>
  <c r="T252"/>
  <c r="R252"/>
  <c r="P252"/>
  <c r="BK252"/>
  <c r="J252"/>
  <c r="BE252"/>
  <c r="BI251"/>
  <c r="BH251"/>
  <c r="BG251"/>
  <c r="BF251"/>
  <c r="T251"/>
  <c r="R251"/>
  <c r="P251"/>
  <c r="BK251"/>
  <c r="J251"/>
  <c r="BE251"/>
  <c r="BI249"/>
  <c r="BH249"/>
  <c r="BG249"/>
  <c r="BF249"/>
  <c r="T249"/>
  <c r="R249"/>
  <c r="P249"/>
  <c r="BK249"/>
  <c r="J249"/>
  <c r="BE249"/>
  <c r="BI247"/>
  <c r="BH247"/>
  <c r="BG247"/>
  <c r="BF247"/>
  <c r="T247"/>
  <c r="R247"/>
  <c r="P247"/>
  <c r="BK247"/>
  <c r="J247"/>
  <c r="BE247"/>
  <c r="BI243"/>
  <c r="BH243"/>
  <c r="BG243"/>
  <c r="BF243"/>
  <c r="T243"/>
  <c r="R243"/>
  <c r="P243"/>
  <c r="BK243"/>
  <c r="J243"/>
  <c r="BE243"/>
  <c r="BI241"/>
  <c r="BH241"/>
  <c r="BG241"/>
  <c r="BF241"/>
  <c r="T241"/>
  <c r="R241"/>
  <c r="P241"/>
  <c r="BK241"/>
  <c r="J241"/>
  <c r="BE241"/>
  <c r="BI239"/>
  <c r="BH239"/>
  <c r="BG239"/>
  <c r="BF239"/>
  <c r="T239"/>
  <c r="R239"/>
  <c r="P239"/>
  <c r="BK239"/>
  <c r="J239"/>
  <c r="BE239"/>
  <c r="BI235"/>
  <c r="BH235"/>
  <c r="BG235"/>
  <c r="BF235"/>
  <c r="T235"/>
  <c r="R235"/>
  <c r="P235"/>
  <c r="BK235"/>
  <c r="J235"/>
  <c r="BE235"/>
  <c r="BI232"/>
  <c r="BH232"/>
  <c r="BG232"/>
  <c r="BF232"/>
  <c r="T232"/>
  <c r="T231"/>
  <c r="R232"/>
  <c r="R231"/>
  <c r="P232"/>
  <c r="P231"/>
  <c r="BK232"/>
  <c r="BK231"/>
  <c r="J231"/>
  <c r="J232"/>
  <c r="BE232"/>
  <c r="J67"/>
  <c r="BI229"/>
  <c r="BH229"/>
  <c r="BG229"/>
  <c r="BF229"/>
  <c r="T229"/>
  <c r="R229"/>
  <c r="P229"/>
  <c r="BK229"/>
  <c r="J229"/>
  <c r="BE229"/>
  <c r="BI226"/>
  <c r="BH226"/>
  <c r="BG226"/>
  <c r="BF226"/>
  <c r="T226"/>
  <c r="R226"/>
  <c r="P226"/>
  <c r="BK226"/>
  <c r="J226"/>
  <c r="BE226"/>
  <c r="BI225"/>
  <c r="BH225"/>
  <c r="BG225"/>
  <c r="BF225"/>
  <c r="T225"/>
  <c r="R225"/>
  <c r="P225"/>
  <c r="BK225"/>
  <c r="J225"/>
  <c r="BE225"/>
  <c r="BI222"/>
  <c r="BH222"/>
  <c r="BG222"/>
  <c r="BF222"/>
  <c r="T222"/>
  <c r="R222"/>
  <c r="P222"/>
  <c r="BK222"/>
  <c r="J222"/>
  <c r="BE222"/>
  <c r="BI214"/>
  <c r="BH214"/>
  <c r="BG214"/>
  <c r="BF214"/>
  <c r="T214"/>
  <c r="R214"/>
  <c r="P214"/>
  <c r="BK214"/>
  <c r="J214"/>
  <c r="BE214"/>
  <c r="BI207"/>
  <c r="BH207"/>
  <c r="BG207"/>
  <c r="BF207"/>
  <c r="T207"/>
  <c r="T206"/>
  <c r="R207"/>
  <c r="R206"/>
  <c r="P207"/>
  <c r="P206"/>
  <c r="BK207"/>
  <c r="BK206"/>
  <c r="J206"/>
  <c r="J207"/>
  <c r="BE207"/>
  <c r="J66"/>
  <c r="BI204"/>
  <c r="BH204"/>
  <c r="BG204"/>
  <c r="BF204"/>
  <c r="T204"/>
  <c r="R204"/>
  <c r="P204"/>
  <c r="BK204"/>
  <c r="J204"/>
  <c r="BE204"/>
  <c r="BI202"/>
  <c r="BH202"/>
  <c r="BG202"/>
  <c r="BF202"/>
  <c r="T202"/>
  <c r="T201"/>
  <c r="R202"/>
  <c r="R201"/>
  <c r="P202"/>
  <c r="P201"/>
  <c r="BK202"/>
  <c r="BK201"/>
  <c r="J201"/>
  <c r="J202"/>
  <c r="BE202"/>
  <c r="J65"/>
  <c r="BI199"/>
  <c r="BH199"/>
  <c r="BG199"/>
  <c r="BF199"/>
  <c r="T199"/>
  <c r="R199"/>
  <c r="P199"/>
  <c r="BK199"/>
  <c r="J199"/>
  <c r="BE199"/>
  <c r="BI198"/>
  <c r="BH198"/>
  <c r="BG198"/>
  <c r="BF198"/>
  <c r="T198"/>
  <c r="R198"/>
  <c r="P198"/>
  <c r="BK198"/>
  <c r="J198"/>
  <c r="BE198"/>
  <c r="BI197"/>
  <c r="BH197"/>
  <c r="BG197"/>
  <c r="BF197"/>
  <c r="T197"/>
  <c r="R197"/>
  <c r="P197"/>
  <c r="BK197"/>
  <c r="J197"/>
  <c r="BE197"/>
  <c r="BI195"/>
  <c r="BH195"/>
  <c r="BG195"/>
  <c r="BF195"/>
  <c r="T195"/>
  <c r="T194"/>
  <c r="R195"/>
  <c r="R194"/>
  <c r="P195"/>
  <c r="P194"/>
  <c r="BK195"/>
  <c r="BK194"/>
  <c r="J194"/>
  <c r="J195"/>
  <c r="BE195"/>
  <c r="J64"/>
  <c r="BI192"/>
  <c r="BH192"/>
  <c r="BG192"/>
  <c r="BF192"/>
  <c r="T192"/>
  <c r="R192"/>
  <c r="P192"/>
  <c r="BK192"/>
  <c r="J192"/>
  <c r="BE192"/>
  <c r="BI190"/>
  <c r="BH190"/>
  <c r="BG190"/>
  <c r="BF190"/>
  <c r="T190"/>
  <c r="T189"/>
  <c r="T188"/>
  <c r="R190"/>
  <c r="R189"/>
  <c r="R188"/>
  <c r="P190"/>
  <c r="P189"/>
  <c r="P188"/>
  <c r="BK190"/>
  <c r="BK189"/>
  <c r="J189"/>
  <c r="BK188"/>
  <c r="J188"/>
  <c r="J190"/>
  <c r="BE190"/>
  <c r="J63"/>
  <c r="J62"/>
  <c r="BI186"/>
  <c r="BH186"/>
  <c r="BG186"/>
  <c r="BF186"/>
  <c r="T186"/>
  <c r="T185"/>
  <c r="R186"/>
  <c r="R185"/>
  <c r="P186"/>
  <c r="P185"/>
  <c r="BK186"/>
  <c r="BK185"/>
  <c r="J185"/>
  <c r="J186"/>
  <c r="BE186"/>
  <c r="J61"/>
  <c r="BI183"/>
  <c r="BH183"/>
  <c r="BG183"/>
  <c r="BF183"/>
  <c r="T183"/>
  <c r="R183"/>
  <c r="P183"/>
  <c r="BK183"/>
  <c r="J183"/>
  <c r="BE183"/>
  <c r="BI180"/>
  <c r="BH180"/>
  <c r="BG180"/>
  <c r="BF180"/>
  <c r="T180"/>
  <c r="R180"/>
  <c r="P180"/>
  <c r="BK180"/>
  <c r="J180"/>
  <c r="BE180"/>
  <c r="BI178"/>
  <c r="BH178"/>
  <c r="BG178"/>
  <c r="BF178"/>
  <c r="T178"/>
  <c r="R178"/>
  <c r="P178"/>
  <c r="BK178"/>
  <c r="J178"/>
  <c r="BE178"/>
  <c r="BI176"/>
  <c r="BH176"/>
  <c r="BG176"/>
  <c r="BF176"/>
  <c r="T176"/>
  <c r="T175"/>
  <c r="R176"/>
  <c r="R175"/>
  <c r="P176"/>
  <c r="P175"/>
  <c r="BK176"/>
  <c r="BK175"/>
  <c r="J175"/>
  <c r="J176"/>
  <c r="BE176"/>
  <c r="J60"/>
  <c r="BI173"/>
  <c r="BH173"/>
  <c r="BG173"/>
  <c r="BF173"/>
  <c r="T173"/>
  <c r="R173"/>
  <c r="P173"/>
  <c r="BK173"/>
  <c r="J173"/>
  <c r="BE173"/>
  <c r="BI163"/>
  <c r="BH163"/>
  <c r="BG163"/>
  <c r="BF163"/>
  <c r="T163"/>
  <c r="R163"/>
  <c r="P163"/>
  <c r="BK163"/>
  <c r="J163"/>
  <c r="BE163"/>
  <c r="BI154"/>
  <c r="BH154"/>
  <c r="BG154"/>
  <c r="BF154"/>
  <c r="T154"/>
  <c r="R154"/>
  <c r="P154"/>
  <c r="BK154"/>
  <c r="J154"/>
  <c r="BE154"/>
  <c r="BI151"/>
  <c r="BH151"/>
  <c r="BG151"/>
  <c r="BF151"/>
  <c r="T151"/>
  <c r="R151"/>
  <c r="P151"/>
  <c r="BK151"/>
  <c r="J151"/>
  <c r="BE151"/>
  <c r="BI148"/>
  <c r="BH148"/>
  <c r="BG148"/>
  <c r="BF148"/>
  <c r="T148"/>
  <c r="R148"/>
  <c r="P148"/>
  <c r="BK148"/>
  <c r="J148"/>
  <c r="BE148"/>
  <c r="BI138"/>
  <c r="BH138"/>
  <c r="BG138"/>
  <c r="BF138"/>
  <c r="T138"/>
  <c r="T137"/>
  <c r="R138"/>
  <c r="R137"/>
  <c r="P138"/>
  <c r="P137"/>
  <c r="BK138"/>
  <c r="BK137"/>
  <c r="J137"/>
  <c r="J138"/>
  <c r="BE138"/>
  <c r="J59"/>
  <c r="BI128"/>
  <c r="BH128"/>
  <c r="BG128"/>
  <c r="BF128"/>
  <c r="T128"/>
  <c r="R128"/>
  <c r="P128"/>
  <c r="BK128"/>
  <c r="J128"/>
  <c r="BE128"/>
  <c r="BI125"/>
  <c r="BH125"/>
  <c r="BG125"/>
  <c r="BF125"/>
  <c r="T125"/>
  <c r="R125"/>
  <c r="P125"/>
  <c r="BK125"/>
  <c r="J125"/>
  <c r="BE125"/>
  <c r="BI115"/>
  <c r="BH115"/>
  <c r="BG115"/>
  <c r="BF115"/>
  <c r="T115"/>
  <c r="R115"/>
  <c r="P115"/>
  <c r="BK115"/>
  <c r="J115"/>
  <c r="BE115"/>
  <c r="BI104"/>
  <c r="BH104"/>
  <c r="BG104"/>
  <c r="BF104"/>
  <c r="T104"/>
  <c r="R104"/>
  <c r="P104"/>
  <c r="BK104"/>
  <c r="J104"/>
  <c r="BE104"/>
  <c r="BI103"/>
  <c r="BH103"/>
  <c r="BG103"/>
  <c r="BF103"/>
  <c r="T103"/>
  <c r="R103"/>
  <c r="P103"/>
  <c r="BK103"/>
  <c r="J103"/>
  <c r="BE103"/>
  <c r="BI93"/>
  <c r="F34"/>
  <c i="1" r="BD54"/>
  <c i="4" r="BH93"/>
  <c r="F33"/>
  <c i="1" r="BC54"/>
  <c i="4" r="BG93"/>
  <c r="F32"/>
  <c i="1" r="BB54"/>
  <c i="4" r="BF93"/>
  <c r="J31"/>
  <c i="1" r="AW54"/>
  <c i="4" r="F31"/>
  <c i="1" r="BA54"/>
  <c i="4" r="T93"/>
  <c r="T92"/>
  <c r="T91"/>
  <c r="T90"/>
  <c r="R93"/>
  <c r="R92"/>
  <c r="R91"/>
  <c r="R90"/>
  <c r="P93"/>
  <c r="P92"/>
  <c r="P91"/>
  <c r="P90"/>
  <c i="1" r="AU54"/>
  <c i="4" r="BK93"/>
  <c r="BK92"/>
  <c r="J92"/>
  <c r="BK91"/>
  <c r="J91"/>
  <c r="BK90"/>
  <c r="J90"/>
  <c r="J56"/>
  <c r="J27"/>
  <c i="1" r="AG54"/>
  <c i="4" r="J93"/>
  <c r="BE93"/>
  <c r="J30"/>
  <c i="1" r="AV54"/>
  <c i="4" r="F30"/>
  <c i="1" r="AZ54"/>
  <c i="4" r="J58"/>
  <c r="J57"/>
  <c r="J86"/>
  <c r="F86"/>
  <c r="F84"/>
  <c r="E82"/>
  <c r="J51"/>
  <c r="F51"/>
  <c r="F49"/>
  <c r="E47"/>
  <c r="J36"/>
  <c r="J18"/>
  <c r="E18"/>
  <c r="F87"/>
  <c r="F52"/>
  <c r="J17"/>
  <c r="J12"/>
  <c r="J84"/>
  <c r="J49"/>
  <c r="E7"/>
  <c r="E80"/>
  <c r="E45"/>
  <c i="1" r="AY53"/>
  <c r="AX53"/>
  <c i="3" r="BI324"/>
  <c r="BH324"/>
  <c r="BG324"/>
  <c r="BF324"/>
  <c r="T324"/>
  <c r="R324"/>
  <c r="P324"/>
  <c r="BK324"/>
  <c r="J324"/>
  <c r="BE324"/>
  <c r="BI303"/>
  <c r="BH303"/>
  <c r="BG303"/>
  <c r="BF303"/>
  <c r="T303"/>
  <c r="R303"/>
  <c r="P303"/>
  <c r="BK303"/>
  <c r="J303"/>
  <c r="BE303"/>
  <c r="BI282"/>
  <c r="BH282"/>
  <c r="BG282"/>
  <c r="BF282"/>
  <c r="T282"/>
  <c r="T281"/>
  <c r="R282"/>
  <c r="R281"/>
  <c r="P282"/>
  <c r="P281"/>
  <c r="BK282"/>
  <c r="BK281"/>
  <c r="J281"/>
  <c r="J282"/>
  <c r="BE282"/>
  <c r="J70"/>
  <c r="BI280"/>
  <c r="BH280"/>
  <c r="BG280"/>
  <c r="BF280"/>
  <c r="T280"/>
  <c r="R280"/>
  <c r="P280"/>
  <c r="BK280"/>
  <c r="J280"/>
  <c r="BE280"/>
  <c r="BI278"/>
  <c r="BH278"/>
  <c r="BG278"/>
  <c r="BF278"/>
  <c r="T278"/>
  <c r="T277"/>
  <c r="R278"/>
  <c r="R277"/>
  <c r="P278"/>
  <c r="P277"/>
  <c r="BK278"/>
  <c r="BK277"/>
  <c r="J277"/>
  <c r="J278"/>
  <c r="BE278"/>
  <c r="J69"/>
  <c r="BI275"/>
  <c r="BH275"/>
  <c r="BG275"/>
  <c r="BF275"/>
  <c r="T275"/>
  <c r="R275"/>
  <c r="P275"/>
  <c r="BK275"/>
  <c r="J275"/>
  <c r="BE275"/>
  <c r="BI268"/>
  <c r="BH268"/>
  <c r="BG268"/>
  <c r="BF268"/>
  <c r="T268"/>
  <c r="R268"/>
  <c r="P268"/>
  <c r="BK268"/>
  <c r="J268"/>
  <c r="BE268"/>
  <c r="BI262"/>
  <c r="BH262"/>
  <c r="BG262"/>
  <c r="BF262"/>
  <c r="T262"/>
  <c r="R262"/>
  <c r="P262"/>
  <c r="BK262"/>
  <c r="J262"/>
  <c r="BE262"/>
  <c r="BI260"/>
  <c r="BH260"/>
  <c r="BG260"/>
  <c r="BF260"/>
  <c r="T260"/>
  <c r="R260"/>
  <c r="P260"/>
  <c r="BK260"/>
  <c r="J260"/>
  <c r="BE260"/>
  <c r="BI252"/>
  <c r="BH252"/>
  <c r="BG252"/>
  <c r="BF252"/>
  <c r="T252"/>
  <c r="T251"/>
  <c r="R252"/>
  <c r="R251"/>
  <c r="P252"/>
  <c r="P251"/>
  <c r="BK252"/>
  <c r="BK251"/>
  <c r="J251"/>
  <c r="J252"/>
  <c r="BE252"/>
  <c r="J68"/>
  <c r="BI249"/>
  <c r="BH249"/>
  <c r="BG249"/>
  <c r="BF249"/>
  <c r="T249"/>
  <c r="R249"/>
  <c r="P249"/>
  <c r="BK249"/>
  <c r="J249"/>
  <c r="BE249"/>
  <c r="BI247"/>
  <c r="BH247"/>
  <c r="BG247"/>
  <c r="BF247"/>
  <c r="T247"/>
  <c r="R247"/>
  <c r="P247"/>
  <c r="BK247"/>
  <c r="J247"/>
  <c r="BE247"/>
  <c r="BI246"/>
  <c r="BH246"/>
  <c r="BG246"/>
  <c r="BF246"/>
  <c r="T246"/>
  <c r="R246"/>
  <c r="P246"/>
  <c r="BK246"/>
  <c r="J246"/>
  <c r="BE246"/>
  <c r="BI244"/>
  <c r="BH244"/>
  <c r="BG244"/>
  <c r="BF244"/>
  <c r="T244"/>
  <c r="R244"/>
  <c r="P244"/>
  <c r="BK244"/>
  <c r="J244"/>
  <c r="BE244"/>
  <c r="BI242"/>
  <c r="BH242"/>
  <c r="BG242"/>
  <c r="BF242"/>
  <c r="T242"/>
  <c r="R242"/>
  <c r="P242"/>
  <c r="BK242"/>
  <c r="J242"/>
  <c r="BE242"/>
  <c r="BI238"/>
  <c r="BH238"/>
  <c r="BG238"/>
  <c r="BF238"/>
  <c r="T238"/>
  <c r="R238"/>
  <c r="P238"/>
  <c r="BK238"/>
  <c r="J238"/>
  <c r="BE238"/>
  <c r="BI236"/>
  <c r="BH236"/>
  <c r="BG236"/>
  <c r="BF236"/>
  <c r="T236"/>
  <c r="R236"/>
  <c r="P236"/>
  <c r="BK236"/>
  <c r="J236"/>
  <c r="BE236"/>
  <c r="BI234"/>
  <c r="BH234"/>
  <c r="BG234"/>
  <c r="BF234"/>
  <c r="T234"/>
  <c r="R234"/>
  <c r="P234"/>
  <c r="BK234"/>
  <c r="J234"/>
  <c r="BE234"/>
  <c r="BI230"/>
  <c r="BH230"/>
  <c r="BG230"/>
  <c r="BF230"/>
  <c r="T230"/>
  <c r="R230"/>
  <c r="P230"/>
  <c r="BK230"/>
  <c r="J230"/>
  <c r="BE230"/>
  <c r="BI227"/>
  <c r="BH227"/>
  <c r="BG227"/>
  <c r="BF227"/>
  <c r="T227"/>
  <c r="T226"/>
  <c r="R227"/>
  <c r="R226"/>
  <c r="P227"/>
  <c r="P226"/>
  <c r="BK227"/>
  <c r="BK226"/>
  <c r="J226"/>
  <c r="J227"/>
  <c r="BE227"/>
  <c r="J67"/>
  <c r="BI224"/>
  <c r="BH224"/>
  <c r="BG224"/>
  <c r="BF224"/>
  <c r="T224"/>
  <c r="R224"/>
  <c r="P224"/>
  <c r="BK224"/>
  <c r="J224"/>
  <c r="BE224"/>
  <c r="BI221"/>
  <c r="BH221"/>
  <c r="BG221"/>
  <c r="BF221"/>
  <c r="T221"/>
  <c r="R221"/>
  <c r="P221"/>
  <c r="BK221"/>
  <c r="J221"/>
  <c r="BE221"/>
  <c r="BI220"/>
  <c r="BH220"/>
  <c r="BG220"/>
  <c r="BF220"/>
  <c r="T220"/>
  <c r="R220"/>
  <c r="P220"/>
  <c r="BK220"/>
  <c r="J220"/>
  <c r="BE220"/>
  <c r="BI217"/>
  <c r="BH217"/>
  <c r="BG217"/>
  <c r="BF217"/>
  <c r="T217"/>
  <c r="R217"/>
  <c r="P217"/>
  <c r="BK217"/>
  <c r="J217"/>
  <c r="BE217"/>
  <c r="BI209"/>
  <c r="BH209"/>
  <c r="BG209"/>
  <c r="BF209"/>
  <c r="T209"/>
  <c r="R209"/>
  <c r="P209"/>
  <c r="BK209"/>
  <c r="J209"/>
  <c r="BE209"/>
  <c r="BI202"/>
  <c r="BH202"/>
  <c r="BG202"/>
  <c r="BF202"/>
  <c r="T202"/>
  <c r="T201"/>
  <c r="R202"/>
  <c r="R201"/>
  <c r="P202"/>
  <c r="P201"/>
  <c r="BK202"/>
  <c r="BK201"/>
  <c r="J201"/>
  <c r="J202"/>
  <c r="BE202"/>
  <c r="J66"/>
  <c r="BI199"/>
  <c r="BH199"/>
  <c r="BG199"/>
  <c r="BF199"/>
  <c r="T199"/>
  <c r="T198"/>
  <c r="R199"/>
  <c r="R198"/>
  <c r="P199"/>
  <c r="P198"/>
  <c r="BK199"/>
  <c r="BK198"/>
  <c r="J198"/>
  <c r="J199"/>
  <c r="BE199"/>
  <c r="J65"/>
  <c r="BI196"/>
  <c r="BH196"/>
  <c r="BG196"/>
  <c r="BF196"/>
  <c r="T196"/>
  <c r="R196"/>
  <c r="P196"/>
  <c r="BK196"/>
  <c r="J196"/>
  <c r="BE196"/>
  <c r="BI195"/>
  <c r="BH195"/>
  <c r="BG195"/>
  <c r="BF195"/>
  <c r="T195"/>
  <c r="R195"/>
  <c r="P195"/>
  <c r="BK195"/>
  <c r="J195"/>
  <c r="BE195"/>
  <c r="BI194"/>
  <c r="BH194"/>
  <c r="BG194"/>
  <c r="BF194"/>
  <c r="T194"/>
  <c r="R194"/>
  <c r="P194"/>
  <c r="BK194"/>
  <c r="J194"/>
  <c r="BE194"/>
  <c r="BI192"/>
  <c r="BH192"/>
  <c r="BG192"/>
  <c r="BF192"/>
  <c r="T192"/>
  <c r="T191"/>
  <c r="R192"/>
  <c r="R191"/>
  <c r="P192"/>
  <c r="P191"/>
  <c r="BK192"/>
  <c r="BK191"/>
  <c r="J191"/>
  <c r="J192"/>
  <c r="BE192"/>
  <c r="J64"/>
  <c r="BI189"/>
  <c r="BH189"/>
  <c r="BG189"/>
  <c r="BF189"/>
  <c r="T189"/>
  <c r="R189"/>
  <c r="P189"/>
  <c r="BK189"/>
  <c r="J189"/>
  <c r="BE189"/>
  <c r="BI187"/>
  <c r="BH187"/>
  <c r="BG187"/>
  <c r="BF187"/>
  <c r="T187"/>
  <c r="T186"/>
  <c r="T185"/>
  <c r="R187"/>
  <c r="R186"/>
  <c r="R185"/>
  <c r="P187"/>
  <c r="P186"/>
  <c r="P185"/>
  <c r="BK187"/>
  <c r="BK186"/>
  <c r="J186"/>
  <c r="BK185"/>
  <c r="J185"/>
  <c r="J187"/>
  <c r="BE187"/>
  <c r="J63"/>
  <c r="J62"/>
  <c r="BI183"/>
  <c r="BH183"/>
  <c r="BG183"/>
  <c r="BF183"/>
  <c r="T183"/>
  <c r="T182"/>
  <c r="R183"/>
  <c r="R182"/>
  <c r="P183"/>
  <c r="P182"/>
  <c r="BK183"/>
  <c r="BK182"/>
  <c r="J182"/>
  <c r="J183"/>
  <c r="BE183"/>
  <c r="J61"/>
  <c r="BI180"/>
  <c r="BH180"/>
  <c r="BG180"/>
  <c r="BF180"/>
  <c r="T180"/>
  <c r="R180"/>
  <c r="P180"/>
  <c r="BK180"/>
  <c r="J180"/>
  <c r="BE180"/>
  <c r="BI177"/>
  <c r="BH177"/>
  <c r="BG177"/>
  <c r="BF177"/>
  <c r="T177"/>
  <c r="R177"/>
  <c r="P177"/>
  <c r="BK177"/>
  <c r="J177"/>
  <c r="BE177"/>
  <c r="BI175"/>
  <c r="BH175"/>
  <c r="BG175"/>
  <c r="BF175"/>
  <c r="T175"/>
  <c r="R175"/>
  <c r="P175"/>
  <c r="BK175"/>
  <c r="J175"/>
  <c r="BE175"/>
  <c r="BI173"/>
  <c r="BH173"/>
  <c r="BG173"/>
  <c r="BF173"/>
  <c r="T173"/>
  <c r="T172"/>
  <c r="R173"/>
  <c r="R172"/>
  <c r="P173"/>
  <c r="P172"/>
  <c r="BK173"/>
  <c r="BK172"/>
  <c r="J172"/>
  <c r="J173"/>
  <c r="BE173"/>
  <c r="J60"/>
  <c r="BI170"/>
  <c r="BH170"/>
  <c r="BG170"/>
  <c r="BF170"/>
  <c r="T170"/>
  <c r="R170"/>
  <c r="P170"/>
  <c r="BK170"/>
  <c r="J170"/>
  <c r="BE170"/>
  <c r="BI160"/>
  <c r="BH160"/>
  <c r="BG160"/>
  <c r="BF160"/>
  <c r="T160"/>
  <c r="R160"/>
  <c r="P160"/>
  <c r="BK160"/>
  <c r="J160"/>
  <c r="BE160"/>
  <c r="BI151"/>
  <c r="BH151"/>
  <c r="BG151"/>
  <c r="BF151"/>
  <c r="T151"/>
  <c r="R151"/>
  <c r="P151"/>
  <c r="BK151"/>
  <c r="J151"/>
  <c r="BE151"/>
  <c r="BI148"/>
  <c r="BH148"/>
  <c r="BG148"/>
  <c r="BF148"/>
  <c r="T148"/>
  <c r="R148"/>
  <c r="P148"/>
  <c r="BK148"/>
  <c r="J148"/>
  <c r="BE148"/>
  <c r="BI138"/>
  <c r="BH138"/>
  <c r="BG138"/>
  <c r="BF138"/>
  <c r="T138"/>
  <c r="T137"/>
  <c r="R138"/>
  <c r="R137"/>
  <c r="P138"/>
  <c r="P137"/>
  <c r="BK138"/>
  <c r="BK137"/>
  <c r="J137"/>
  <c r="J138"/>
  <c r="BE138"/>
  <c r="J59"/>
  <c r="BI128"/>
  <c r="BH128"/>
  <c r="BG128"/>
  <c r="BF128"/>
  <c r="T128"/>
  <c r="R128"/>
  <c r="P128"/>
  <c r="BK128"/>
  <c r="J128"/>
  <c r="BE128"/>
  <c r="BI125"/>
  <c r="BH125"/>
  <c r="BG125"/>
  <c r="BF125"/>
  <c r="T125"/>
  <c r="R125"/>
  <c r="P125"/>
  <c r="BK125"/>
  <c r="J125"/>
  <c r="BE125"/>
  <c r="BI115"/>
  <c r="BH115"/>
  <c r="BG115"/>
  <c r="BF115"/>
  <c r="T115"/>
  <c r="R115"/>
  <c r="P115"/>
  <c r="BK115"/>
  <c r="J115"/>
  <c r="BE115"/>
  <c r="BI104"/>
  <c r="BH104"/>
  <c r="BG104"/>
  <c r="BF104"/>
  <c r="T104"/>
  <c r="R104"/>
  <c r="P104"/>
  <c r="BK104"/>
  <c r="J104"/>
  <c r="BE104"/>
  <c r="BI103"/>
  <c r="BH103"/>
  <c r="BG103"/>
  <c r="BF103"/>
  <c r="T103"/>
  <c r="R103"/>
  <c r="P103"/>
  <c r="BK103"/>
  <c r="J103"/>
  <c r="BE103"/>
  <c r="BI93"/>
  <c r="F34"/>
  <c i="1" r="BD53"/>
  <c i="3" r="BH93"/>
  <c r="F33"/>
  <c i="1" r="BC53"/>
  <c i="3" r="BG93"/>
  <c r="F32"/>
  <c i="1" r="BB53"/>
  <c i="3" r="BF93"/>
  <c r="J31"/>
  <c i="1" r="AW53"/>
  <c i="3" r="F31"/>
  <c i="1" r="BA53"/>
  <c i="3" r="T93"/>
  <c r="T92"/>
  <c r="T91"/>
  <c r="T90"/>
  <c r="R93"/>
  <c r="R92"/>
  <c r="R91"/>
  <c r="R90"/>
  <c r="P93"/>
  <c r="P92"/>
  <c r="P91"/>
  <c r="P90"/>
  <c i="1" r="AU53"/>
  <c i="3" r="BK93"/>
  <c r="BK92"/>
  <c r="J92"/>
  <c r="BK91"/>
  <c r="J91"/>
  <c r="BK90"/>
  <c r="J90"/>
  <c r="J56"/>
  <c r="J27"/>
  <c i="1" r="AG53"/>
  <c i="3" r="J93"/>
  <c r="BE93"/>
  <c r="J30"/>
  <c i="1" r="AV53"/>
  <c i="3" r="F30"/>
  <c i="1" r="AZ53"/>
  <c i="3" r="J58"/>
  <c r="J57"/>
  <c r="J86"/>
  <c r="F86"/>
  <c r="F84"/>
  <c r="E82"/>
  <c r="J51"/>
  <c r="F51"/>
  <c r="F49"/>
  <c r="E47"/>
  <c r="J36"/>
  <c r="J18"/>
  <c r="E18"/>
  <c r="F87"/>
  <c r="F52"/>
  <c r="J17"/>
  <c r="J12"/>
  <c r="J84"/>
  <c r="J49"/>
  <c r="E7"/>
  <c r="E80"/>
  <c r="E45"/>
  <c i="1" r="AY52"/>
  <c r="AX52"/>
  <c i="2" r="BI305"/>
  <c r="BH305"/>
  <c r="BG305"/>
  <c r="BF305"/>
  <c r="T305"/>
  <c r="R305"/>
  <c r="P305"/>
  <c r="BK305"/>
  <c r="J305"/>
  <c r="BE305"/>
  <c r="BI285"/>
  <c r="BH285"/>
  <c r="BG285"/>
  <c r="BF285"/>
  <c r="T285"/>
  <c r="R285"/>
  <c r="P285"/>
  <c r="BK285"/>
  <c r="J285"/>
  <c r="BE285"/>
  <c r="BI266"/>
  <c r="BH266"/>
  <c r="BG266"/>
  <c r="BF266"/>
  <c r="T266"/>
  <c r="T265"/>
  <c r="R266"/>
  <c r="R265"/>
  <c r="P266"/>
  <c r="P265"/>
  <c r="BK266"/>
  <c r="BK265"/>
  <c r="J265"/>
  <c r="J266"/>
  <c r="BE266"/>
  <c r="J70"/>
  <c r="BI264"/>
  <c r="BH264"/>
  <c r="BG264"/>
  <c r="BF264"/>
  <c r="T264"/>
  <c r="R264"/>
  <c r="P264"/>
  <c r="BK264"/>
  <c r="J264"/>
  <c r="BE264"/>
  <c r="BI262"/>
  <c r="BH262"/>
  <c r="BG262"/>
  <c r="BF262"/>
  <c r="T262"/>
  <c r="T261"/>
  <c r="R262"/>
  <c r="R261"/>
  <c r="P262"/>
  <c r="P261"/>
  <c r="BK262"/>
  <c r="BK261"/>
  <c r="J261"/>
  <c r="J262"/>
  <c r="BE262"/>
  <c r="J69"/>
  <c r="BI259"/>
  <c r="BH259"/>
  <c r="BG259"/>
  <c r="BF259"/>
  <c r="T259"/>
  <c r="R259"/>
  <c r="P259"/>
  <c r="BK259"/>
  <c r="J259"/>
  <c r="BE259"/>
  <c r="BI252"/>
  <c r="BH252"/>
  <c r="BG252"/>
  <c r="BF252"/>
  <c r="T252"/>
  <c r="R252"/>
  <c r="P252"/>
  <c r="BK252"/>
  <c r="J252"/>
  <c r="BE252"/>
  <c r="BI247"/>
  <c r="BH247"/>
  <c r="BG247"/>
  <c r="BF247"/>
  <c r="T247"/>
  <c r="R247"/>
  <c r="P247"/>
  <c r="BK247"/>
  <c r="J247"/>
  <c r="BE247"/>
  <c r="BI245"/>
  <c r="BH245"/>
  <c r="BG245"/>
  <c r="BF245"/>
  <c r="T245"/>
  <c r="R245"/>
  <c r="P245"/>
  <c r="BK245"/>
  <c r="J245"/>
  <c r="BE245"/>
  <c r="BI238"/>
  <c r="BH238"/>
  <c r="BG238"/>
  <c r="BF238"/>
  <c r="T238"/>
  <c r="T237"/>
  <c r="R238"/>
  <c r="R237"/>
  <c r="P238"/>
  <c r="P237"/>
  <c r="BK238"/>
  <c r="BK237"/>
  <c r="J237"/>
  <c r="J238"/>
  <c r="BE238"/>
  <c r="J68"/>
  <c r="BI235"/>
  <c r="BH235"/>
  <c r="BG235"/>
  <c r="BF235"/>
  <c r="T235"/>
  <c r="R235"/>
  <c r="P235"/>
  <c r="BK235"/>
  <c r="J235"/>
  <c r="BE235"/>
  <c r="BI233"/>
  <c r="BH233"/>
  <c r="BG233"/>
  <c r="BF233"/>
  <c r="T233"/>
  <c r="R233"/>
  <c r="P233"/>
  <c r="BK233"/>
  <c r="J233"/>
  <c r="BE233"/>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4"/>
  <c r="BH224"/>
  <c r="BG224"/>
  <c r="BF224"/>
  <c r="T224"/>
  <c r="R224"/>
  <c r="P224"/>
  <c r="BK224"/>
  <c r="J224"/>
  <c r="BE224"/>
  <c r="BI221"/>
  <c r="BH221"/>
  <c r="BG221"/>
  <c r="BF221"/>
  <c r="T221"/>
  <c r="T220"/>
  <c r="R221"/>
  <c r="R220"/>
  <c r="P221"/>
  <c r="P220"/>
  <c r="BK221"/>
  <c r="BK220"/>
  <c r="J220"/>
  <c r="J221"/>
  <c r="BE221"/>
  <c r="J67"/>
  <c r="BI218"/>
  <c r="BH218"/>
  <c r="BG218"/>
  <c r="BF218"/>
  <c r="T218"/>
  <c r="R218"/>
  <c r="P218"/>
  <c r="BK218"/>
  <c r="J218"/>
  <c r="BE218"/>
  <c r="BI215"/>
  <c r="BH215"/>
  <c r="BG215"/>
  <c r="BF215"/>
  <c r="T215"/>
  <c r="R215"/>
  <c r="P215"/>
  <c r="BK215"/>
  <c r="J215"/>
  <c r="BE215"/>
  <c r="BI214"/>
  <c r="BH214"/>
  <c r="BG214"/>
  <c r="BF214"/>
  <c r="T214"/>
  <c r="R214"/>
  <c r="P214"/>
  <c r="BK214"/>
  <c r="J214"/>
  <c r="BE214"/>
  <c r="BI211"/>
  <c r="BH211"/>
  <c r="BG211"/>
  <c r="BF211"/>
  <c r="T211"/>
  <c r="R211"/>
  <c r="P211"/>
  <c r="BK211"/>
  <c r="J211"/>
  <c r="BE211"/>
  <c r="BI204"/>
  <c r="BH204"/>
  <c r="BG204"/>
  <c r="BF204"/>
  <c r="T204"/>
  <c r="R204"/>
  <c r="P204"/>
  <c r="BK204"/>
  <c r="J204"/>
  <c r="BE204"/>
  <c r="BI197"/>
  <c r="BH197"/>
  <c r="BG197"/>
  <c r="BF197"/>
  <c r="T197"/>
  <c r="T196"/>
  <c r="R197"/>
  <c r="R196"/>
  <c r="P197"/>
  <c r="P196"/>
  <c r="BK197"/>
  <c r="BK196"/>
  <c r="J196"/>
  <c r="J197"/>
  <c r="BE197"/>
  <c r="J66"/>
  <c r="BI194"/>
  <c r="BH194"/>
  <c r="BG194"/>
  <c r="BF194"/>
  <c r="T194"/>
  <c r="R194"/>
  <c r="P194"/>
  <c r="BK194"/>
  <c r="J194"/>
  <c r="BE194"/>
  <c r="BI192"/>
  <c r="BH192"/>
  <c r="BG192"/>
  <c r="BF192"/>
  <c r="T192"/>
  <c r="T191"/>
  <c r="R192"/>
  <c r="R191"/>
  <c r="P192"/>
  <c r="P191"/>
  <c r="BK192"/>
  <c r="BK191"/>
  <c r="J191"/>
  <c r="J192"/>
  <c r="BE192"/>
  <c r="J65"/>
  <c r="BI189"/>
  <c r="BH189"/>
  <c r="BG189"/>
  <c r="BF189"/>
  <c r="T189"/>
  <c r="R189"/>
  <c r="P189"/>
  <c r="BK189"/>
  <c r="J189"/>
  <c r="BE189"/>
  <c r="BI188"/>
  <c r="BH188"/>
  <c r="BG188"/>
  <c r="BF188"/>
  <c r="T188"/>
  <c r="R188"/>
  <c r="P188"/>
  <c r="BK188"/>
  <c r="J188"/>
  <c r="BE188"/>
  <c r="BI187"/>
  <c r="BH187"/>
  <c r="BG187"/>
  <c r="BF187"/>
  <c r="T187"/>
  <c r="R187"/>
  <c r="P187"/>
  <c r="BK187"/>
  <c r="J187"/>
  <c r="BE187"/>
  <c r="BI185"/>
  <c r="BH185"/>
  <c r="BG185"/>
  <c r="BF185"/>
  <c r="T185"/>
  <c r="T184"/>
  <c r="R185"/>
  <c r="R184"/>
  <c r="P185"/>
  <c r="P184"/>
  <c r="BK185"/>
  <c r="BK184"/>
  <c r="J184"/>
  <c r="J185"/>
  <c r="BE185"/>
  <c r="J64"/>
  <c r="BI182"/>
  <c r="BH182"/>
  <c r="BG182"/>
  <c r="BF182"/>
  <c r="T182"/>
  <c r="R182"/>
  <c r="P182"/>
  <c r="BK182"/>
  <c r="J182"/>
  <c r="BE182"/>
  <c r="BI180"/>
  <c r="BH180"/>
  <c r="BG180"/>
  <c r="BF180"/>
  <c r="T180"/>
  <c r="T179"/>
  <c r="T178"/>
  <c r="R180"/>
  <c r="R179"/>
  <c r="R178"/>
  <c r="P180"/>
  <c r="P179"/>
  <c r="P178"/>
  <c r="BK180"/>
  <c r="BK179"/>
  <c r="J179"/>
  <c r="BK178"/>
  <c r="J178"/>
  <c r="J180"/>
  <c r="BE180"/>
  <c r="J63"/>
  <c r="J62"/>
  <c r="BI176"/>
  <c r="BH176"/>
  <c r="BG176"/>
  <c r="BF176"/>
  <c r="T176"/>
  <c r="T175"/>
  <c r="R176"/>
  <c r="R175"/>
  <c r="P176"/>
  <c r="P175"/>
  <c r="BK176"/>
  <c r="BK175"/>
  <c r="J175"/>
  <c r="J176"/>
  <c r="BE176"/>
  <c r="J61"/>
  <c r="BI173"/>
  <c r="BH173"/>
  <c r="BG173"/>
  <c r="BF173"/>
  <c r="T173"/>
  <c r="R173"/>
  <c r="P173"/>
  <c r="BK173"/>
  <c r="J173"/>
  <c r="BE173"/>
  <c r="BI170"/>
  <c r="BH170"/>
  <c r="BG170"/>
  <c r="BF170"/>
  <c r="T170"/>
  <c r="R170"/>
  <c r="P170"/>
  <c r="BK170"/>
  <c r="J170"/>
  <c r="BE170"/>
  <c r="BI168"/>
  <c r="BH168"/>
  <c r="BG168"/>
  <c r="BF168"/>
  <c r="T168"/>
  <c r="R168"/>
  <c r="P168"/>
  <c r="BK168"/>
  <c r="J168"/>
  <c r="BE168"/>
  <c r="BI166"/>
  <c r="BH166"/>
  <c r="BG166"/>
  <c r="BF166"/>
  <c r="T166"/>
  <c r="T165"/>
  <c r="R166"/>
  <c r="R165"/>
  <c r="P166"/>
  <c r="P165"/>
  <c r="BK166"/>
  <c r="BK165"/>
  <c r="J165"/>
  <c r="J166"/>
  <c r="BE166"/>
  <c r="J60"/>
  <c r="BI163"/>
  <c r="BH163"/>
  <c r="BG163"/>
  <c r="BF163"/>
  <c r="T163"/>
  <c r="R163"/>
  <c r="P163"/>
  <c r="BK163"/>
  <c r="J163"/>
  <c r="BE163"/>
  <c r="BI154"/>
  <c r="BH154"/>
  <c r="BG154"/>
  <c r="BF154"/>
  <c r="T154"/>
  <c r="R154"/>
  <c r="P154"/>
  <c r="BK154"/>
  <c r="J154"/>
  <c r="BE154"/>
  <c r="BI146"/>
  <c r="BH146"/>
  <c r="BG146"/>
  <c r="BF146"/>
  <c r="T146"/>
  <c r="R146"/>
  <c r="P146"/>
  <c r="BK146"/>
  <c r="J146"/>
  <c r="BE146"/>
  <c r="BI143"/>
  <c r="BH143"/>
  <c r="BG143"/>
  <c r="BF143"/>
  <c r="T143"/>
  <c r="R143"/>
  <c r="P143"/>
  <c r="BK143"/>
  <c r="J143"/>
  <c r="BE143"/>
  <c r="BI134"/>
  <c r="BH134"/>
  <c r="BG134"/>
  <c r="BF134"/>
  <c r="T134"/>
  <c r="T133"/>
  <c r="R134"/>
  <c r="R133"/>
  <c r="P134"/>
  <c r="P133"/>
  <c r="BK134"/>
  <c r="BK133"/>
  <c r="J133"/>
  <c r="J134"/>
  <c r="BE134"/>
  <c r="J59"/>
  <c r="BI125"/>
  <c r="BH125"/>
  <c r="BG125"/>
  <c r="BF125"/>
  <c r="T125"/>
  <c r="R125"/>
  <c r="P125"/>
  <c r="BK125"/>
  <c r="J125"/>
  <c r="BE125"/>
  <c r="BI122"/>
  <c r="BH122"/>
  <c r="BG122"/>
  <c r="BF122"/>
  <c r="T122"/>
  <c r="R122"/>
  <c r="P122"/>
  <c r="BK122"/>
  <c r="J122"/>
  <c r="BE122"/>
  <c r="BI113"/>
  <c r="BH113"/>
  <c r="BG113"/>
  <c r="BF113"/>
  <c r="T113"/>
  <c r="R113"/>
  <c r="P113"/>
  <c r="BK113"/>
  <c r="J113"/>
  <c r="BE113"/>
  <c r="BI103"/>
  <c r="BH103"/>
  <c r="BG103"/>
  <c r="BF103"/>
  <c r="T103"/>
  <c r="R103"/>
  <c r="P103"/>
  <c r="BK103"/>
  <c r="J103"/>
  <c r="BE103"/>
  <c r="BI102"/>
  <c r="BH102"/>
  <c r="BG102"/>
  <c r="BF102"/>
  <c r="T102"/>
  <c r="R102"/>
  <c r="P102"/>
  <c r="BK102"/>
  <c r="J102"/>
  <c r="BE102"/>
  <c r="BI93"/>
  <c r="F34"/>
  <c i="1" r="BD52"/>
  <c i="2" r="BH93"/>
  <c r="F33"/>
  <c i="1" r="BC52"/>
  <c i="2" r="BG93"/>
  <c r="F32"/>
  <c i="1" r="BB52"/>
  <c i="2" r="BF93"/>
  <c r="J31"/>
  <c i="1" r="AW52"/>
  <c i="2" r="F31"/>
  <c i="1" r="BA52"/>
  <c i="2" r="T93"/>
  <c r="T92"/>
  <c r="T91"/>
  <c r="T90"/>
  <c r="R93"/>
  <c r="R92"/>
  <c r="R91"/>
  <c r="R90"/>
  <c r="P93"/>
  <c r="P92"/>
  <c r="P91"/>
  <c r="P90"/>
  <c i="1" r="AU52"/>
  <c i="2" r="BK93"/>
  <c r="BK92"/>
  <c r="J92"/>
  <c r="BK91"/>
  <c r="J91"/>
  <c r="BK90"/>
  <c r="J90"/>
  <c r="J56"/>
  <c r="J27"/>
  <c i="1" r="AG52"/>
  <c i="2" r="J93"/>
  <c r="BE93"/>
  <c r="J30"/>
  <c i="1" r="AV52"/>
  <c i="2" r="F30"/>
  <c i="1" r="AZ52"/>
  <c i="2" r="J58"/>
  <c r="J57"/>
  <c r="J86"/>
  <c r="F86"/>
  <c r="F84"/>
  <c r="E82"/>
  <c r="J51"/>
  <c r="F51"/>
  <c r="F49"/>
  <c r="E47"/>
  <c r="J36"/>
  <c r="J18"/>
  <c r="E18"/>
  <c r="F87"/>
  <c r="F52"/>
  <c r="J17"/>
  <c r="J12"/>
  <c r="J84"/>
  <c r="J49"/>
  <c r="E7"/>
  <c r="E80"/>
  <c r="E45"/>
  <c i="1" r="BD51"/>
  <c r="W30"/>
  <c r="BC51"/>
  <c r="W29"/>
  <c r="BB51"/>
  <c r="W28"/>
  <c r="BA51"/>
  <c r="W27"/>
  <c r="AZ51"/>
  <c r="W26"/>
  <c r="AY51"/>
  <c r="AX51"/>
  <c r="AW51"/>
  <c r="AK27"/>
  <c r="AV51"/>
  <c r="AK26"/>
  <c r="AU51"/>
  <c r="AT51"/>
  <c r="AS51"/>
  <c r="AG51"/>
  <c r="AK23"/>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<sst xmlns="http://schemas.openxmlformats.org/spreadsheetml/2006/main">
  <si>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</si>
  <si>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</si>
  <si>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</si>
  <si>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</si>
  <si>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</si>
  <si>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</si>
  <si>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</si>
  <si>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{8f484c14-025b-4ba9-aa3c-38582d1ecd4e}</t>
  </si>
  <si>
    <t>0,01</t>
  </si>
  <si>
    <t>21</t>
  </si>
  <si>
    <t>15</t>
  </si>
  <si>
    <t>REKAPITULACE STAVBY</t>
  </si>
  <si>
    <t xml:space="preserve">v ---  níže se nacházejí doplnkové a pomocné údaje k sestavám  --- v</t>
  </si>
  <si>
    <t>Návod na vyplnění</t>
  </si>
  <si>
    <t>0,001</t>
  </si>
  <si>
    <t>Kód:</t>
  </si>
  <si>
    <t>18006B</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</si>
  <si>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</si>
  <si>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</si>
  <si>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SOC. ZAŘÍZENÍ V OBJ. MJR. NOVÁKA 1455/34</t>
  </si>
  <si>
    <t>KSO:</t>
  </si>
  <si>
    <t/>
  </si>
  <si>
    <t>CC-CZ:</t>
  </si>
  <si>
    <t>Místo:</t>
  </si>
  <si>
    <t>Mjr. Nováka 1455/34,</t>
  </si>
  <si>
    <t>Datum:</t>
  </si>
  <si>
    <t>26. 3. 2018</t>
  </si>
  <si>
    <t>Zadavatel:</t>
  </si>
  <si>
    <t>IČ:</t>
  </si>
  <si>
    <t>00845451</t>
  </si>
  <si>
    <t>STATUTÁRNÍ MĚSTO OSTRAVA, m.o. OSTRAVA- JIH</t>
  </si>
  <si>
    <t>DIČ:</t>
  </si>
  <si>
    <t>Uchazeč:</t>
  </si>
  <si>
    <t>Vyplň údaj</t>
  </si>
  <si>
    <t>Projektant:</t>
  </si>
  <si>
    <t>27848183</t>
  </si>
  <si>
    <t>BYVAST pro s.r.o.</t>
  </si>
  <si>
    <t>CZ27848183</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</si>
  <si>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</si>
  <si>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</si>
  <si>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</si>
  <si>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</si>
  <si>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</si>
  <si>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</si>
  <si>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</si>
  <si>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</si>
  <si>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</si>
  <si>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</si>
  <si>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</si>
  <si>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</si>
  <si>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</si>
  <si>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</si>
  <si>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</si>
  <si>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</si>
  <si>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</si>
  <si>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</si>
  <si>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</si>
  <si>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</si>
  <si>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</si>
  <si>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</si>
  <si>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</si>
  <si>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</si>
  <si>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</si>
  <si>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</si>
  <si>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</si>
  <si>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</si>
  <si>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</si>
  <si>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</si>
  <si>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</si>
  <si>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</si>
  <si>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</si>
  <si>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</si>
  <si>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</si>
  <si>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</si>
  <si>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</si>
  <si>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</si>
  <si>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</si>
  <si>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</si>
  <si>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</si>
  <si>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</si>
  <si>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18006BSO01</t>
  </si>
  <si>
    <t>1NP</t>
  </si>
  <si>
    <t>STA</t>
  </si>
  <si>
    <t>1</t>
  </si>
  <si>
    <t>{98702641-b01b-4c54-86f8-37df754c03a4}</t>
  </si>
  <si>
    <t>2</t>
  </si>
  <si>
    <t>18006BSO02</t>
  </si>
  <si>
    <t>2NP</t>
  </si>
  <si>
    <t>{8d719dd7-e355-442d-ac12-d56f6c5f35e5}</t>
  </si>
  <si>
    <t>18006BSO03</t>
  </si>
  <si>
    <t>3NP</t>
  </si>
  <si>
    <t>{e45af75b-15c0-4295-bd82-e3c23d59f21e}</t>
  </si>
  <si>
    <t>18006BTZB</t>
  </si>
  <si>
    <t>TZB</t>
  </si>
  <si>
    <t>{104d4324-92ff-4665-9df7-bd45a250901c}</t>
  </si>
  <si>
    <t>18006BEL</t>
  </si>
  <si>
    <t>Elektroinstalace</t>
  </si>
  <si>
    <t>ING</t>
  </si>
  <si>
    <t>{71e4b3b2-135f-491d-b920-45e6df8bd7de}</t>
  </si>
  <si>
    <t>18006BVRN</t>
  </si>
  <si>
    <t>VRN</t>
  </si>
  <si>
    <t>VON</t>
  </si>
  <si>
    <t>{1a485ee3-7d1d-4fed-9647-d82c4afde45a}</t>
  </si>
  <si>
    <t>1) Krycí list soupisu</t>
  </si>
  <si>
    <t>2) Rekapitulace</t>
  </si>
  <si>
    <t>3) Soupis prací</t>
  </si>
  <si>
    <t>Zpět na list:</t>
  </si>
  <si>
    <t>Rekapitulace stavby</t>
  </si>
  <si>
    <t>KRYCÍ LIST SOUPISU</t>
  </si>
  <si>
    <t>Objekt:</t>
  </si>
  <si>
    <t>18006BSO01 - 1NP</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</si>
  <si>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</si>
  <si>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</si>
  <si>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</si>
  <si>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</si>
  <si>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</si>
  <si>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</si>
  <si>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</si>
  <si>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</si>
  <si>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</si>
  <si>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</si>
  <si>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</si>
  <si>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</si>
  <si>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</si>
  <si>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</si>
  <si>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</si>
  <si>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</si>
  <si>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</si>
  <si>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</si>
  <si>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</si>
  <si>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</si>
  <si>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</si>
  <si>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</si>
  <si>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</si>
  <si>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</si>
  <si>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</si>
  <si>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</si>
  <si>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</si>
  <si>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</si>
  <si>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</si>
  <si>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</si>
  <si>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</si>
  <si>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</si>
  <si>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</si>
  <si>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</si>
  <si>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</si>
  <si>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</si>
  <si>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</si>
  <si>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</si>
  <si>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</si>
  <si>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611142001</t>
  </si>
  <si>
    <t>Potažení vnitřních ploch pletivem v ploše nebo pruzích, na plném podkladu sklovláknitým vtlačením do tmelu stropů</t>
  </si>
  <si>
    <t>m2</t>
  </si>
  <si>
    <t>CS ÚRS 2018 01</t>
  </si>
  <si>
    <t>4</t>
  </si>
  <si>
    <t>-1385500557</t>
  </si>
  <si>
    <t>PSC</t>
  </si>
  <si>
    <t xml:space="preserve">Poznámka k souboru cen:_x000d_
1. V cenách -2001 jsou započteny i náklady na tmel. </t>
  </si>
  <si>
    <t>VV</t>
  </si>
  <si>
    <t>"102" 0,96</t>
  </si>
  <si>
    <t>"103" 1,74</t>
  </si>
  <si>
    <t>"104" 1,68</t>
  </si>
  <si>
    <t>"105" 3</t>
  </si>
  <si>
    <t>"106" 4,32</t>
  </si>
  <si>
    <t>"107" 4,24</t>
  </si>
  <si>
    <t>Součet</t>
  </si>
  <si>
    <t>611311131</t>
  </si>
  <si>
    <t>Potažení vnitřních ploch štukem tloušťky do 3 mm vodorovných konstrukcí stropů rovných</t>
  </si>
  <si>
    <t>276046047</t>
  </si>
  <si>
    <t>3</t>
  </si>
  <si>
    <t>612311131</t>
  </si>
  <si>
    <t>Potažení vnitřních ploch štukem tloušťky do 3 mm svislých konstrukcí stěn</t>
  </si>
  <si>
    <t>982118615</t>
  </si>
  <si>
    <t>"102" 11,39</t>
  </si>
  <si>
    <t>"103" 13,32</t>
  </si>
  <si>
    <t>"104" 13</t>
  </si>
  <si>
    <t>"105" 19,72</t>
  </si>
  <si>
    <t>"106" 24,85</t>
  </si>
  <si>
    <t>"107" 25,17</t>
  </si>
  <si>
    <t>Mezisoučet</t>
  </si>
  <si>
    <t>"obklady" -46,64</t>
  </si>
  <si>
    <t>612321121</t>
  </si>
  <si>
    <t>Omítka vápenocementová vnitřních ploch nanášená ručně jednovrstvá, tloušťky do 10 mm hladká svislých konstrukcí stěn</t>
  </si>
  <si>
    <t>-525948324</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</si>
  <si>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</si>
  <si>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5</t>
  </si>
  <si>
    <t>612321191</t>
  </si>
  <si>
    <t>Omítka vápenocementová vnitřních ploch nanášená ručně Příplatek k cenám za každých dalších i započatých 5 mm tloušťky omítky přes 10 mm stěn</t>
  </si>
  <si>
    <t>-1039883523</t>
  </si>
  <si>
    <t>107,45*4 'Přepočtené koeficientem množství</t>
  </si>
  <si>
    <t>632451107</t>
  </si>
  <si>
    <t>Potěr cementový samonivelační ze suchých směsí tloušťky přes 15 do 20 mm</t>
  </si>
  <si>
    <t>1014114738</t>
  </si>
  <si>
    <t>9</t>
  </si>
  <si>
    <t>Ostatní konstrukce a práce, bourání</t>
  </si>
  <si>
    <t>7</t>
  </si>
  <si>
    <t>952901111</t>
  </si>
  <si>
    <t>Vyčištění budov nebo objektů před předáním do užívání budov bytové nebo občanské výstavby, světlé výšky podlaží do 4 m</t>
  </si>
  <si>
    <t>2003273397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</si>
  <si>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</si>
  <si>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8</t>
  </si>
  <si>
    <t>968072455</t>
  </si>
  <si>
    <t>Vybourání kovových rámů oken s křídly, dveřních zárubní, vrat, stěn, ostění nebo obkladů dveřních zárubní, plochy do 2 m2</t>
  </si>
  <si>
    <t>1443670675</t>
  </si>
  <si>
    <t xml:space="preserve">Poznámka k souboru cen:_x000d_
1. V cenách -2244 až -2559 jsou započteny i náklady na vyvěšení křídel. 2. Cenou -2641 se oceňuje i vybourání nosné ocelové konstrukce pro sádrokartonové příčky. </t>
  </si>
  <si>
    <t>5*0,6*2</t>
  </si>
  <si>
    <t>978035127</t>
  </si>
  <si>
    <t>Odstranění tenkovrstvých omítek nebo štuku tloušťky přes 2 mm odsekáním, rozsahu přes 50 do 100%</t>
  </si>
  <si>
    <t>1976676289</t>
  </si>
  <si>
    <t>10</t>
  </si>
  <si>
    <t>9780R1</t>
  </si>
  <si>
    <t>Otlučení omítek a obkladů vnitřních ploch stěn, v rozsahu 100 %</t>
  </si>
  <si>
    <t>402416849</t>
  </si>
  <si>
    <t xml:space="preserve">Poznámka k souboru cen:_x000d_
1. Položky lze použít i pro ocenění otlučení sádrových, hliněných apod. vnitřních omítek. </t>
  </si>
  <si>
    <t>11</t>
  </si>
  <si>
    <t>9780R2</t>
  </si>
  <si>
    <t>Demontáž a zpětná montáž vysoušeče rukou a hasicího přístroje</t>
  </si>
  <si>
    <t>soubor</t>
  </si>
  <si>
    <t>-380533950</t>
  </si>
  <si>
    <t>997</t>
  </si>
  <si>
    <t>Přesun sutě</t>
  </si>
  <si>
    <t>12</t>
  </si>
  <si>
    <t>997013211</t>
  </si>
  <si>
    <t>Vnitrostaveništní doprava suti a vybouraných hmot vodorovně do 50 m svisle ručně (nošením po schodech) pro budovy a haly výšky do 6 m</t>
  </si>
  <si>
    <t>t</t>
  </si>
  <si>
    <t>184826557</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</si>
  <si>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</si>
  <si>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13</t>
  </si>
  <si>
    <t>997013501</t>
  </si>
  <si>
    <t>Odvoz suti a vybouraných hmot na skládku nebo meziskládku se složením, na vzdálenost do 1 km</t>
  </si>
  <si>
    <t>-216715243</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</si>
  <si>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</si>
  <si>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14</t>
  </si>
  <si>
    <t>997013509</t>
  </si>
  <si>
    <t>Odvoz suti a vybouraných hmot na skládku nebo meziskládku se složením, na vzdálenost Příplatek k ceně za každý další i započatý 1 km přes 1 km</t>
  </si>
  <si>
    <t>283883002</t>
  </si>
  <si>
    <t>12,265*15 'Přepočtené koeficientem množství</t>
  </si>
  <si>
    <t>997013831</t>
  </si>
  <si>
    <t>Poplatek za uložení stavebního odpadu na skládce (skládkovné) směsného stavebního a demoličního zatříděného do Katalogu odpadů pod kódem 170 904</t>
  </si>
  <si>
    <t>1691906980</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</si>
  <si>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</si>
  <si>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</si>
  <si>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</si>
  <si>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16</t>
  </si>
  <si>
    <t>998011001</t>
  </si>
  <si>
    <t>Přesun hmot pro budovy občanské výstavby, bydlení, výrobu a služby s nosnou svislou konstrukcí zděnou z cihel, tvárnic nebo kamene vodorovná dopravní vzdálenost do 100 m pro budovy výšky do 6 m</t>
  </si>
  <si>
    <t>768064449</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</si>
  <si>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</si>
  <si>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</si>
  <si>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</si>
  <si>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763</t>
  </si>
  <si>
    <t>Konstrukce suché výstavby</t>
  </si>
  <si>
    <t>17</t>
  </si>
  <si>
    <t>763164121</t>
  </si>
  <si>
    <t>Obklad ze sádrokartonových desek konstrukcí dřevěných včetně ochranných úhelníků ve tvaru L rozvinuté šíře do 0,4 m, opláštěný deskou impregnovanou H2, tl. 12,5 mm</t>
  </si>
  <si>
    <t>m</t>
  </si>
  <si>
    <t>185090248</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</si>
  <si>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</si>
  <si>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18</t>
  </si>
  <si>
    <t>998763301</t>
  </si>
  <si>
    <t>Přesun hmot pro konstrukce montované z desek sádrokartonových, sádrovláknitých, cementovláknitých nebo cementových stanovený z hmotnosti přesunovaného materiálu vodorovná dopravní vzdálenost do 50 m v objektech výšky do 6 m</t>
  </si>
  <si>
    <t>-854959632</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</si>
  <si>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</si>
  <si>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</si>
  <si>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</si>
  <si>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19</t>
  </si>
  <si>
    <t>766660001</t>
  </si>
  <si>
    <t>Montáž dveřních křídel dřevěných nebo plastových otevíravých do ocelové zárubně povrchově upravených jednokřídlových, šířky do 800 mm</t>
  </si>
  <si>
    <t>kus</t>
  </si>
  <si>
    <t>-608807377</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</si>
  <si>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</si>
  <si>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20</t>
  </si>
  <si>
    <t>M</t>
  </si>
  <si>
    <t>61160126</t>
  </si>
  <si>
    <t>dveře dřevěné vnitřní hladké plné 1křídlové bílé 60x197cm</t>
  </si>
  <si>
    <t>32</t>
  </si>
  <si>
    <t>-1809398545</t>
  </si>
  <si>
    <t>7666R1</t>
  </si>
  <si>
    <t>Demontáž a zpětná montáž systemovách příček WC, vč. opravy a seřízení</t>
  </si>
  <si>
    <t>-861958701</t>
  </si>
  <si>
    <t>22</t>
  </si>
  <si>
    <t>998766101</t>
  </si>
  <si>
    <t>Přesun hmot pro konstrukce truhlářské stanovený z hmotnosti přesunovaného materiálu vodorovná dopravní vzdálenost do 50 m v objektech výšky do 6 m</t>
  </si>
  <si>
    <t>-961823965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</si>
  <si>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</si>
  <si>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</si>
  <si>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</si>
  <si>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23</t>
  </si>
  <si>
    <t>7678R1</t>
  </si>
  <si>
    <t>Oprava hydrantu vč. nátěru</t>
  </si>
  <si>
    <t>1126779694</t>
  </si>
  <si>
    <t xml:space="preserve">Poznámka k souboru cen:_x000d_
1. Cenou -1911 lze oceňovat sváry koutové, lemové do průřezu svaru 5 mm. 2. Cenou -1912 lze oceňovat řezání materiálů tloušťky do 10 mm. 3. Délky svarů do 100 mm jednotlivě se zaokrouhlují na 100 mm. </t>
  </si>
  <si>
    <t>24</t>
  </si>
  <si>
    <t>7678R2</t>
  </si>
  <si>
    <t>Demontáž a zpětná montáž pákového otevírání oken</t>
  </si>
  <si>
    <t>851232252</t>
  </si>
  <si>
    <t>771</t>
  </si>
  <si>
    <t>Podlahy z dlaždic</t>
  </si>
  <si>
    <t>25</t>
  </si>
  <si>
    <t>771571810</t>
  </si>
  <si>
    <t>Demontáž podlah z dlaždic keramických kladených do malty</t>
  </si>
  <si>
    <t>-678836248</t>
  </si>
  <si>
    <t>26</t>
  </si>
  <si>
    <t>771574131</t>
  </si>
  <si>
    <t>Montáž podlah z dlaždic keramických lepených flexibilním lepidlem režných nebo glazovaných protiskluzných nebo reliefovaných do 50 ks/ m2</t>
  </si>
  <si>
    <t>-650850524</t>
  </si>
  <si>
    <t>27</t>
  </si>
  <si>
    <t>59761116</t>
  </si>
  <si>
    <t>dlaždice keramické hutné (bílé i barevné) přes 6 do 9 ks/m2 (minimální cena 300Kč/m2)</t>
  </si>
  <si>
    <t>-1737046216</t>
  </si>
  <si>
    <t>P</t>
  </si>
  <si>
    <t>Poznámka k položce:
minimální cena 300Kč/m2</t>
  </si>
  <si>
    <t>11,7*1,1 'Přepočtené koeficientem množství</t>
  </si>
  <si>
    <t>28</t>
  </si>
  <si>
    <t>771579191</t>
  </si>
  <si>
    <t>Montáž podlah z dlaždic keramických Příplatek k cenám za plochu do 5 m2 jednotlivě</t>
  </si>
  <si>
    <t>1787324152</t>
  </si>
  <si>
    <t>29</t>
  </si>
  <si>
    <t>771591111</t>
  </si>
  <si>
    <t>Podlahy - ostatní práce penetrace podkladu</t>
  </si>
  <si>
    <t>-495627931</t>
  </si>
  <si>
    <t xml:space="preserve">Poznámka k souboru cen:_x000d_
1. Množství měrných jednotek u ceny -1185 se stanoví podle počtu řezaných dlaždic, nezávisle na jejich velikosti. 2. Položkou -1185 lze ocenit provádění více řezů na jednom kusu dlažby. </t>
  </si>
  <si>
    <t>11,7*2 'Přepočtené koeficientem množství</t>
  </si>
  <si>
    <t>30</t>
  </si>
  <si>
    <t>998771101</t>
  </si>
  <si>
    <t>Přesun hmot pro podlahy z dlaždic stanovený z hmotnosti přesunovaného materiálu vodorovná dopravní vzdálenost do 50 m v objektech výšky do 6 m</t>
  </si>
  <si>
    <t>-1012484649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</si>
  <si>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</si>
  <si>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776</t>
  </si>
  <si>
    <t>Podlahy povlakové</t>
  </si>
  <si>
    <t>31</t>
  </si>
  <si>
    <t>776121111</t>
  </si>
  <si>
    <t>Příprava podkladu penetrace vodou ředitelná na savý podklad (válečkováním) ředěná v poměru 1:3 podlah</t>
  </si>
  <si>
    <t>-2035671069</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</si>
  <si>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</si>
  <si>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"107"4,24*2</t>
  </si>
  <si>
    <t>776201812</t>
  </si>
  <si>
    <t>Demontáž povlakových podlahovin lepených ručně s podložkou</t>
  </si>
  <si>
    <t>1572740351</t>
  </si>
  <si>
    <t>"107"4,24</t>
  </si>
  <si>
    <t>33</t>
  </si>
  <si>
    <t>776221111</t>
  </si>
  <si>
    <t>Montáž podlahovin z PVC lepením standardním lepidlem z pásů standardních</t>
  </si>
  <si>
    <t>820022938</t>
  </si>
  <si>
    <t>34</t>
  </si>
  <si>
    <t>28411000</t>
  </si>
  <si>
    <t>PVC heterogenní zátěžové antibakteriální nášlapná vrstva 0,90mm R 10 zátěž 34/43 otlak do 0,03mm hořlavost Bfl S1</t>
  </si>
  <si>
    <t>-1484305489</t>
  </si>
  <si>
    <t>4,24*1,1 'Přepočtené koeficientem množství</t>
  </si>
  <si>
    <t>35</t>
  </si>
  <si>
    <t>776410811</t>
  </si>
  <si>
    <t>Demontáž soklíků nebo lišt pryžových nebo plastových</t>
  </si>
  <si>
    <t>-1688367822</t>
  </si>
  <si>
    <t>2*(3,85+1,1)-2*0,6-1</t>
  </si>
  <si>
    <t>36</t>
  </si>
  <si>
    <t>776421312</t>
  </si>
  <si>
    <t>Montáž lišt přechodových šroubovaných</t>
  </si>
  <si>
    <t>-1287449691</t>
  </si>
  <si>
    <t>37</t>
  </si>
  <si>
    <t>55343120</t>
  </si>
  <si>
    <t>profil přechodový Al vrtaný 30 mm stříbro</t>
  </si>
  <si>
    <t>1076239291</t>
  </si>
  <si>
    <t>1,2*1,02 'Přepočtené koeficientem množství</t>
  </si>
  <si>
    <t>38</t>
  </si>
  <si>
    <t>998776101</t>
  </si>
  <si>
    <t>Přesun hmot pro podlahy povlakové stanovený z hmotnosti přesunovaného materiálu vodorovná dopravní vzdálenost do 50 m v objektech výšky do 6 m</t>
  </si>
  <si>
    <t>-268119763</t>
  </si>
  <si>
    <t>781</t>
  </si>
  <si>
    <t>Dokončovací práce - obklady</t>
  </si>
  <si>
    <t>39</t>
  </si>
  <si>
    <t>781444121</t>
  </si>
  <si>
    <t>Montáž obkladů vnitřních stěn z obkladaček a dekorů (listel) hutných nebo polohutných lepených flexibilním lepidlem z obkladaček do 19 ks/m2</t>
  </si>
  <si>
    <t>-1682788551</t>
  </si>
  <si>
    <t>"102" 2*(1,2*0,8)*2-0,6*2</t>
  </si>
  <si>
    <t>"103" 2*(1,45+1,2)*2-2*0,6*2</t>
  </si>
  <si>
    <t>"104" 2*(1,4+1,2)*2-2*0,6*2</t>
  </si>
  <si>
    <t>"105" 2*(1,25+2,4)*2-2*0,6*2</t>
  </si>
  <si>
    <t>"106" 2*(2,4+1,8)*2-0,6*2</t>
  </si>
  <si>
    <t>40</t>
  </si>
  <si>
    <t>59761026</t>
  </si>
  <si>
    <t xml:space="preserve">obkládačky keramické koupelnové  (2-barevné) do 12 ks/m2 (minimální cena 300Kč/m2)</t>
  </si>
  <si>
    <t>1135514069</t>
  </si>
  <si>
    <t>46,64*1,1 'Přepočtené koeficientem množství</t>
  </si>
  <si>
    <t>41</t>
  </si>
  <si>
    <t>781449191</t>
  </si>
  <si>
    <t>Montáž obkladů vnitřních stěn z obkladaček a dekorů (listel) hutných nebo polohutných Příplatek k cenám obkladaček za plochu do 10 m2 jednotlivě</t>
  </si>
  <si>
    <t>-1733524156</t>
  </si>
  <si>
    <t>42</t>
  </si>
  <si>
    <t>781449192</t>
  </si>
  <si>
    <t>Montáž obkladů vnitřních stěn z obkladaček a dekorů (listel) hutných nebo polohutných Příplatek k cenám obkladaček za obklady v omezeném prostoru</t>
  </si>
  <si>
    <t>-1258421042</t>
  </si>
  <si>
    <t>43</t>
  </si>
  <si>
    <t>998781101</t>
  </si>
  <si>
    <t>Přesun hmot pro obklady keramické stanovený z hmotnosti přesunovaného materiálu vodorovná dopravní vzdálenost do 50 m v objektech výšky do 6 m</t>
  </si>
  <si>
    <t>-12908295</t>
  </si>
  <si>
    <t>783</t>
  </si>
  <si>
    <t>Dokončovací práce - nátěry</t>
  </si>
  <si>
    <t>44</t>
  </si>
  <si>
    <t>783314201</t>
  </si>
  <si>
    <t>Základní antikorozní nátěr zámečnických konstrukcí jednonásobný syntetický standardní</t>
  </si>
  <si>
    <t>-202407339</t>
  </si>
  <si>
    <t>"zárubně" 5*(2*0,2*2+0,8*0,2)</t>
  </si>
  <si>
    <t>45</t>
  </si>
  <si>
    <t>783317101</t>
  </si>
  <si>
    <t>Krycí nátěr (email) zámečnických konstrukcí jednonásobný syntetický standardní</t>
  </si>
  <si>
    <t>743093097</t>
  </si>
  <si>
    <t>784</t>
  </si>
  <si>
    <t>Dokončovací práce - malby a tapety</t>
  </si>
  <si>
    <t>46</t>
  </si>
  <si>
    <t>784181101</t>
  </si>
  <si>
    <t>Penetrace podkladu jednonásobná základní akrylátová v místnostech výšky do 3,80 m</t>
  </si>
  <si>
    <t>441078900</t>
  </si>
  <si>
    <t>"Strop"</t>
  </si>
  <si>
    <t>"Stěny"</t>
  </si>
  <si>
    <t>47</t>
  </si>
  <si>
    <t>784211101</t>
  </si>
  <si>
    <t>Malby z malířských směsí otěruvzdorných za mokra dvojnásobné, bílé za mokra otěruvzdorné výborně v místnostech výšky do 3,80 m</t>
  </si>
  <si>
    <t>-329198951</t>
  </si>
  <si>
    <t>"107 Latexový nátěr" -1,4*(2*(3,85+1,1)-1)</t>
  </si>
  <si>
    <t>48</t>
  </si>
  <si>
    <t>784660101</t>
  </si>
  <si>
    <t>Linkrustace s vrchním nátěrem latexovým v místnostech výšky do 3,80 m</t>
  </si>
  <si>
    <t>1353443006</t>
  </si>
  <si>
    <t xml:space="preserve">Poznámka k souboru cen:_x000d_
1. Pozn. V cenách linkrustace -0101 až -0109 a-0111 až -0119 jsou započteny náklady na penetrační nátěr, modelovací hmotu ze sádrové stěrky příslušné tloušťky, provedení reliéfu, penetrační nátěr a dvojnásobný krycí nátěr. </t>
  </si>
  <si>
    <t>"107" 1,4*(2*(3,85+1,1)-1)</t>
  </si>
  <si>
    <t>18006BSO02 - 2NP</t>
  </si>
  <si>
    <t>"201" 5,04</t>
  </si>
  <si>
    <t>"203" 0,96</t>
  </si>
  <si>
    <t>"204" 1,74</t>
  </si>
  <si>
    <t>"205" 1,68</t>
  </si>
  <si>
    <t>"206" 3</t>
  </si>
  <si>
    <t>"207" 4,32</t>
  </si>
  <si>
    <t>"208" 4,24</t>
  </si>
  <si>
    <t>"201" 26,9</t>
  </si>
  <si>
    <t>"203" 11,39</t>
  </si>
  <si>
    <t>"204" 13,32</t>
  </si>
  <si>
    <t>"205" 13</t>
  </si>
  <si>
    <t>"206" 19,72</t>
  </si>
  <si>
    <t>"207" 24,85</t>
  </si>
  <si>
    <t>"208" 21,65</t>
  </si>
  <si>
    <t>"obklady" -50,39</t>
  </si>
  <si>
    <t>130,83*4 'Přepočtené koeficientem množství</t>
  </si>
  <si>
    <t>"208" 3,58</t>
  </si>
  <si>
    <t>14,642*15 'Přepočtené koeficientem množství</t>
  </si>
  <si>
    <t>998011002</t>
  </si>
  <si>
    <t>Přesun hmot pro budovy občanské výstavby, bydlení, výrobu a služby s nosnou svislou konstrukcí zděnou z cihel, tvárnic nebo kamene vodorovná dopravní vzdálenost do 100 m pro budovy výšky přes 6 do 12 m</t>
  </si>
  <si>
    <t>2070313256</t>
  </si>
  <si>
    <t>16,74*1,1 'Přepočtené koeficientem množství</t>
  </si>
  <si>
    <t>16,74*2 'Přepočtené koeficientem množství</t>
  </si>
  <si>
    <t>"208"4,24*2</t>
  </si>
  <si>
    <t>"208"4,24</t>
  </si>
  <si>
    <t>2*(3,85+1,1+0,3)-2*0,6-1</t>
  </si>
  <si>
    <t>2*(2,6+1,95)-0,6</t>
  </si>
  <si>
    <t>776411111</t>
  </si>
  <si>
    <t>Montáž soklíků lepením obvodových, výšky do 80 mm</t>
  </si>
  <si>
    <t>-2042240628</t>
  </si>
  <si>
    <t>2*(3,25+1,1+0,3)-2*0,6-1</t>
  </si>
  <si>
    <t>28411009</t>
  </si>
  <si>
    <t>lišta soklová PVC 18 x 80 mm</t>
  </si>
  <si>
    <t>-819566307</t>
  </si>
  <si>
    <t>7,1*1,02 'Přepočtené koeficientem množství</t>
  </si>
  <si>
    <t>998776102</t>
  </si>
  <si>
    <t>Přesun hmot pro podlahy povlakové stanovený z hmotnosti přesunovaného materiálu vodorovná dopravní vzdálenost do 50 m v objektech výšky přes 6 do 12 m</t>
  </si>
  <si>
    <t>49454790</t>
  </si>
  <si>
    <t>"201" (1,5+1)*1,5</t>
  </si>
  <si>
    <t>"203" 2*(1,2*0,8)*2-0,6*2</t>
  </si>
  <si>
    <t>"204" 2*(1,45+1,2)*2-2*0,6*2</t>
  </si>
  <si>
    <t>"205" 2*(1,4+1,2)*2-2*0,6*2</t>
  </si>
  <si>
    <t>"206" 2*(1,25+2,4)*2-2*0,6*2</t>
  </si>
  <si>
    <t>"207" 2*(2,4+1,8)*2-0,6*2</t>
  </si>
  <si>
    <t>50,39*1,1 'Přepočtené koeficientem množství</t>
  </si>
  <si>
    <t>998781102</t>
  </si>
  <si>
    <t>Přesun hmot pro obklady keramické stanovený z hmotnosti přesunovaného materiálu vodorovná dopravní vzdálenost do 50 m v objektech výšky přes 6 do 12 m</t>
  </si>
  <si>
    <t>1579151213</t>
  </si>
  <si>
    <t>"Stropy"</t>
  </si>
  <si>
    <t>"Latexový nátěr 208" -1,4*(2*(3,85+1,1+0,3)-1)</t>
  </si>
  <si>
    <t>49</t>
  </si>
  <si>
    <t>"208" 1,4*(2*(3,85+1,1+0,3)-1)</t>
  </si>
  <si>
    <t>18006BSO03 - 3NP</t>
  </si>
  <si>
    <t>"301" 5,04</t>
  </si>
  <si>
    <t>"302" 0,96</t>
  </si>
  <si>
    <t>"303" 1,74</t>
  </si>
  <si>
    <t>"304" 1,68</t>
  </si>
  <si>
    <t>"305" 3</t>
  </si>
  <si>
    <t>"306" 4,32</t>
  </si>
  <si>
    <t>"307" 4,24</t>
  </si>
  <si>
    <t>"301" 26,9</t>
  </si>
  <si>
    <t>"302" 11,39</t>
  </si>
  <si>
    <t>"303" 13,32</t>
  </si>
  <si>
    <t>"304" 13</t>
  </si>
  <si>
    <t>"305" 19,72</t>
  </si>
  <si>
    <t>"306" 24,85</t>
  </si>
  <si>
    <t>"307" 21,65</t>
  </si>
  <si>
    <t>965045112</t>
  </si>
  <si>
    <t>Bourání potěrů tl. do 50 mm cementových nebo pískocementových, plochy do 4 m2</t>
  </si>
  <si>
    <t>-175082068</t>
  </si>
  <si>
    <t>"Vyroívnání podlahy" 3+4,32</t>
  </si>
  <si>
    <t>997013212</t>
  </si>
  <si>
    <t>Vnitrostaveništní doprava suti a vybouraných hmot vodorovně do 50 m svisle ručně (nošením po schodech) pro budovy a haly výšky přes 6 do 9 m</t>
  </si>
  <si>
    <t>15,304*15 'Přepočtené koeficientem množství</t>
  </si>
  <si>
    <t>998771102</t>
  </si>
  <si>
    <t>Přesun hmot pro podlahy z dlaždic stanovený z hmotnosti přesunovaného materiálu vodorovná dopravní vzdálenost do 50 m v objektech výšky přes 6 do 12 m</t>
  </si>
  <si>
    <t>292053336</t>
  </si>
  <si>
    <t>"301" (1,5+1)*1,5</t>
  </si>
  <si>
    <t>"302" 2*(1,2*0,8)*2-0,6*2</t>
  </si>
  <si>
    <t>"303" 2*(1,45+1,2)*2-2*0,6*2</t>
  </si>
  <si>
    <t>"304" 2*(1,4+1,2)*2-2*0,6*2</t>
  </si>
  <si>
    <t>"305" 2*(1,25+2,4)*2-2*0,6*2</t>
  </si>
  <si>
    <t>"306" 2*(2,4+1,8)*2-0,6*2</t>
  </si>
  <si>
    <t>1006794229</t>
  </si>
  <si>
    <t>"Latexový nátěr 307" -1,4*(2*(3,85+1,1+0,3)-1)</t>
  </si>
  <si>
    <t>50</t>
  </si>
  <si>
    <t>51</t>
  </si>
  <si>
    <t>"307" 1,4*(2*(3,85+1,1+0,3)-1)</t>
  </si>
  <si>
    <t>18006BTZB - TZB</t>
  </si>
  <si>
    <t xml:space="preserve">    721 - Zdravotechnika - vnitřní kanalizace</t>
  </si>
  <si>
    <t xml:space="preserve">    722 - Zdravotechnika - vnitřní vodovod</t>
  </si>
  <si>
    <t xml:space="preserve">    725 - Zdravotechnika - zařizovací předměty</t>
  </si>
  <si>
    <t xml:space="preserve">    727 - Zdravotechnika - požární ochrana</t>
  </si>
  <si>
    <t xml:space="preserve">    733 - Ústřední vytápění - rozvodné potrubí</t>
  </si>
  <si>
    <t xml:space="preserve">    734 - Ústřední vytápění - armatury</t>
  </si>
  <si>
    <t xml:space="preserve">    735 - Ústřední vytápění - otopná tělesa</t>
  </si>
  <si>
    <t>971042131</t>
  </si>
  <si>
    <t>Vybourání otvorů v betonových příčkách a zdech základových nebo nadzákladových průměru profilu do 60 mm, tl. do 150 mm</t>
  </si>
  <si>
    <t>-404967686</t>
  </si>
  <si>
    <t>76</t>
  </si>
  <si>
    <t>972012211</t>
  </si>
  <si>
    <t>Vybourání výplní otvorů z lehkých betonů v prefabrikovaných stropech tl. přes 120 mm, plochy do 0,09 m2</t>
  </si>
  <si>
    <t>1912676132</t>
  </si>
  <si>
    <t>974049122</t>
  </si>
  <si>
    <t>Vysekání rýh v betonových zdech do hl. 30 mm a šířky do 70 mm</t>
  </si>
  <si>
    <t>1402664110</t>
  </si>
  <si>
    <t>977131112</t>
  </si>
  <si>
    <t>Vrty příklepovými vrtáky do cihelného zdiva nebo prostého betonu průměru 10 mm</t>
  </si>
  <si>
    <t>-546375993</t>
  </si>
  <si>
    <t>85</t>
  </si>
  <si>
    <t>1463174474</t>
  </si>
  <si>
    <t>86</t>
  </si>
  <si>
    <t>1129591298</t>
  </si>
  <si>
    <t>87</t>
  </si>
  <si>
    <t>-1302330876</t>
  </si>
  <si>
    <t>2,407*15 'Přepočtené koeficientem množství</t>
  </si>
  <si>
    <t>88</t>
  </si>
  <si>
    <t>62340066</t>
  </si>
  <si>
    <t>79</t>
  </si>
  <si>
    <t>1965791707</t>
  </si>
  <si>
    <t>721</t>
  </si>
  <si>
    <t>Zdravotechnika - vnitřní kanalizace</t>
  </si>
  <si>
    <t>721140806</t>
  </si>
  <si>
    <t>Demontáž potrubí z litinových trub odpadních nebo dešťových přes 100 do DN 200</t>
  </si>
  <si>
    <t>-1694352050</t>
  </si>
  <si>
    <t>721140915</t>
  </si>
  <si>
    <t>Opravy odpadního potrubí litinového propojení dosavadního potrubí DN 100</t>
  </si>
  <si>
    <t>-1029167842</t>
  </si>
  <si>
    <t>721140925</t>
  </si>
  <si>
    <t>Opravy odpadního potrubí litinového krácení trub DN 100</t>
  </si>
  <si>
    <t>-1158290297</t>
  </si>
  <si>
    <t>721171808</t>
  </si>
  <si>
    <t>Demontáž potrubí z novodurových trub odpadních nebo připojovacích přes 75 do D 114</t>
  </si>
  <si>
    <t>1224373787</t>
  </si>
  <si>
    <t>721174004</t>
  </si>
  <si>
    <t>Potrubí z plastových trub polypropylenové svodné (ležaté) DN 70</t>
  </si>
  <si>
    <t>-1474949200</t>
  </si>
  <si>
    <t>721174025</t>
  </si>
  <si>
    <t>Potrubí z plastových trub polypropylenové odpadní (svislé) DN 100</t>
  </si>
  <si>
    <t>-1350761195</t>
  </si>
  <si>
    <t>721174042</t>
  </si>
  <si>
    <t>Potrubí z plastových trub polypropylenové připojovací DN 40</t>
  </si>
  <si>
    <t>1489827749</t>
  </si>
  <si>
    <t>721174043</t>
  </si>
  <si>
    <t>Potrubí z plastových trub polypropylenové připojovací DN 50</t>
  </si>
  <si>
    <t>1527053925</t>
  </si>
  <si>
    <t>721194104</t>
  </si>
  <si>
    <t>Vyměření přípojek na potrubí vyvedení a upevnění odpadních výpustek DN 40</t>
  </si>
  <si>
    <t>558400446</t>
  </si>
  <si>
    <t>721194105</t>
  </si>
  <si>
    <t>Vyměření přípojek na potrubí vyvedení a upevnění odpadních výpustek DN 50</t>
  </si>
  <si>
    <t>219691267</t>
  </si>
  <si>
    <t>75</t>
  </si>
  <si>
    <t>721194107</t>
  </si>
  <si>
    <t>Vyměření přípojek na potrubí vyvedení a upevnění odpadních výpustek DN 70</t>
  </si>
  <si>
    <t>364124497</t>
  </si>
  <si>
    <t>721194109</t>
  </si>
  <si>
    <t>Vyměření přípojek na potrubí vyvedení a upevnění odpadních výpustek DN 100</t>
  </si>
  <si>
    <t>-1380211163</t>
  </si>
  <si>
    <t>721210813</t>
  </si>
  <si>
    <t>Demontáž kanalizačního příslušenství vpustí podlahových z kyselinovzdorné kameniny DN 100</t>
  </si>
  <si>
    <t>1809577350</t>
  </si>
  <si>
    <t>721211422</t>
  </si>
  <si>
    <t>Podlahové vpusti se svislým odtokem DN 50/75/110 mřížka nerez 138x138</t>
  </si>
  <si>
    <t>1567175579</t>
  </si>
  <si>
    <t>721220801</t>
  </si>
  <si>
    <t>Demontáž zápachových uzávěrek do DN 70</t>
  </si>
  <si>
    <t>-1144949044</t>
  </si>
  <si>
    <t>721273153</t>
  </si>
  <si>
    <t>Ventilační hlavice z polypropylenu (PP) DN 110</t>
  </si>
  <si>
    <t>1752369419</t>
  </si>
  <si>
    <t>721290111</t>
  </si>
  <si>
    <t>Zkouška těsnosti kanalizace v objektech vodou do DN 125</t>
  </si>
  <si>
    <t>610776885</t>
  </si>
  <si>
    <t>721300922</t>
  </si>
  <si>
    <t>Pročištění ležatých svodů do DN 300</t>
  </si>
  <si>
    <t>-148990848</t>
  </si>
  <si>
    <t>998721103</t>
  </si>
  <si>
    <t>Přesun hmot pro vnitřní kanalizace stanovený z hmotnosti přesunovaného materiálu vodorovná dopravní vzdálenost do 50 m v objektech výšky přes 12 do 24 m</t>
  </si>
  <si>
    <t>-137224091</t>
  </si>
  <si>
    <t>722</t>
  </si>
  <si>
    <t>Zdravotechnika - vnitřní vodovod</t>
  </si>
  <si>
    <t>722130801</t>
  </si>
  <si>
    <t>Demontáž potrubí z ocelových trubek pozinkovaných závitových do DN 25</t>
  </si>
  <si>
    <t>-441817762</t>
  </si>
  <si>
    <t>722130802</t>
  </si>
  <si>
    <t>Demontáž potrubí z ocelových trubek pozinkovaných závitových přes 25 do DN 40</t>
  </si>
  <si>
    <t>-317350235</t>
  </si>
  <si>
    <t>722131932</t>
  </si>
  <si>
    <t>Opravy vodovodního potrubí z ocelových trubek pozinkovaných závitových propojení dosavadního potrubí DN 20</t>
  </si>
  <si>
    <t>1030563373</t>
  </si>
  <si>
    <t>722131934</t>
  </si>
  <si>
    <t>Opravy vodovodního potrubí z ocelových trubek pozinkovaných závitových propojení dosavadního potrubí DN 32</t>
  </si>
  <si>
    <t>-1491558747</t>
  </si>
  <si>
    <t>722174022</t>
  </si>
  <si>
    <t>Potrubí z plastových trubek z polypropylenu (PPR) svařovaných polyfuzně PN 20 (SDR 6) D 20 x 3,4</t>
  </si>
  <si>
    <t>1234183096</t>
  </si>
  <si>
    <t>722174023</t>
  </si>
  <si>
    <t>Potrubí z plastových trubek z polypropylenu (PPR) svařovaných polyfuzně PN 20 (SDR 6) D 25 x 4,2</t>
  </si>
  <si>
    <t>1430900140</t>
  </si>
  <si>
    <t>722174024</t>
  </si>
  <si>
    <t>Potrubí z plastových trubek z polypropylenu (PPR) svařovaných polyfuzně PN 20 (SDR 6) D 32 x 5,4</t>
  </si>
  <si>
    <t>-32817255</t>
  </si>
  <si>
    <t>722181221</t>
  </si>
  <si>
    <t>Ochrana potrubí termoizolačními trubicemi z pěnového polyetylenu PE přilepenými v příčných a podélných spojích, tloušťky izolace přes 6 do 9 mm, vnitřního průměru izolace DN do 22 mm</t>
  </si>
  <si>
    <t>46758818</t>
  </si>
  <si>
    <t>722190401</t>
  </si>
  <si>
    <t>Zřízení přípojek na potrubí vyvedení a upevnění výpustek do DN 25</t>
  </si>
  <si>
    <t>2135765133</t>
  </si>
  <si>
    <t>722220111</t>
  </si>
  <si>
    <t>Armatury s jedním závitem nástěnky pro výtokový ventil G 1/2</t>
  </si>
  <si>
    <t>-989070938</t>
  </si>
  <si>
    <t>722220121</t>
  </si>
  <si>
    <t>Armatury s jedním závitem nástěnky pro baterii G 1/2</t>
  </si>
  <si>
    <t>pár</t>
  </si>
  <si>
    <t>238116449</t>
  </si>
  <si>
    <t>722220851</t>
  </si>
  <si>
    <t>Demontáž armatur závitových s jedním závitem do G 3/4</t>
  </si>
  <si>
    <t>-1543850321</t>
  </si>
  <si>
    <t>722230101</t>
  </si>
  <si>
    <t>Armatury se dvěma závity ventily přímé G 1/2</t>
  </si>
  <si>
    <t>259042263</t>
  </si>
  <si>
    <t>722230103</t>
  </si>
  <si>
    <t>Armatury se dvěma závity ventily přímé G 1</t>
  </si>
  <si>
    <t>-1915429201</t>
  </si>
  <si>
    <t>722290234</t>
  </si>
  <si>
    <t>Zkoušky, proplach a desinfekce vodovodního potrubí proplach a desinfekce vodovodního potrubí do DN 80</t>
  </si>
  <si>
    <t>1750295846</t>
  </si>
  <si>
    <t>722290823</t>
  </si>
  <si>
    <t>Vnitrostaveništní přemístění vybouraných (demontovaných) hmot vnitřní vodovod vodorovně do 100 m v objektech výšky přes 12 do 24 m</t>
  </si>
  <si>
    <t>437348900</t>
  </si>
  <si>
    <t>998722103</t>
  </si>
  <si>
    <t>Přesun hmot pro vnitřní vodovod stanovený z hmotnosti přesunovaného materiálu vodorovná dopravní vzdálenost do 50 m v objektech výšky přes 12 do 24 m</t>
  </si>
  <si>
    <t>1420104064</t>
  </si>
  <si>
    <t>725</t>
  </si>
  <si>
    <t>Zdravotechnika - zařizovací předměty</t>
  </si>
  <si>
    <t>725110811</t>
  </si>
  <si>
    <t>Demontáž klozetů splachovacích s nádrží nebo tlakovým splachovačem</t>
  </si>
  <si>
    <t>-1414581003</t>
  </si>
  <si>
    <t>725112171</t>
  </si>
  <si>
    <t>Zařízení záchodů kombi klozety s hlubokým splachováním odpad vodorovný</t>
  </si>
  <si>
    <t>1023848934</t>
  </si>
  <si>
    <t>725121529</t>
  </si>
  <si>
    <t>Pisoárové záchodky keramické automatické s teplotním snímačem</t>
  </si>
  <si>
    <t>290344651</t>
  </si>
  <si>
    <t>725122813</t>
  </si>
  <si>
    <t>Demontáž pisoárů s nádrží a 1 záchodkem</t>
  </si>
  <si>
    <t>1153102252</t>
  </si>
  <si>
    <t>725210821</t>
  </si>
  <si>
    <t>Demontáž umyvadel bez výtokových armatur umyvadel</t>
  </si>
  <si>
    <t>508944053</t>
  </si>
  <si>
    <t>725211602</t>
  </si>
  <si>
    <t>Umyvadla keramická bez výtokových armatur se zápachovou uzávěrkou připevněná na stěnu šrouby bílá bez sloupu nebo krytu na sifon 550 mm</t>
  </si>
  <si>
    <t>960520801</t>
  </si>
  <si>
    <t>725240811</t>
  </si>
  <si>
    <t>Demontáž sprchových kabin a vaniček bez výtokových armatur kabin</t>
  </si>
  <si>
    <t>-2127891442</t>
  </si>
  <si>
    <t>725240812</t>
  </si>
  <si>
    <t>Demontáž sprchových kabin a vaniček bez výtokových armatur vaniček</t>
  </si>
  <si>
    <t>1720006665</t>
  </si>
  <si>
    <t>725249101</t>
  </si>
  <si>
    <t>Sprchové vaničky, boxy, kouty a zástěny montáž sprchových vaniček</t>
  </si>
  <si>
    <t>-69434623</t>
  </si>
  <si>
    <t>725249103</t>
  </si>
  <si>
    <t>Sprchové vaničky, boxy, kouty a zástěny montáž sprchových koutů</t>
  </si>
  <si>
    <t>160174748</t>
  </si>
  <si>
    <t>725291111</t>
  </si>
  <si>
    <t>Doplňky zařízení koupelen a záchodů keramické toaletní deska rovná šířka 450 mm</t>
  </si>
  <si>
    <t>-549676558</t>
  </si>
  <si>
    <t>725330840</t>
  </si>
  <si>
    <t>Demontáž výlevek bez výtokových armatur a bez nádrže a splachovacího potrubí ocelových nebo litinových</t>
  </si>
  <si>
    <t>2011230721</t>
  </si>
  <si>
    <t>52</t>
  </si>
  <si>
    <t>725331111</t>
  </si>
  <si>
    <t>Výlevky bez výtokových armatur a splachovací nádrže keramické se sklopnou plastovou mřížkou 425 mm</t>
  </si>
  <si>
    <t>1323268358</t>
  </si>
  <si>
    <t>53</t>
  </si>
  <si>
    <t>725590813</t>
  </si>
  <si>
    <t>Vnitrostaveništní přemístění vybouraných (demontovaných) hmot zařizovacích předmětů vodorovně do 100 m v objektech výšky přes 12 do 24 m</t>
  </si>
  <si>
    <t>-1529629195</t>
  </si>
  <si>
    <t>54</t>
  </si>
  <si>
    <t>725810811</t>
  </si>
  <si>
    <t>Demontáž výtokových ventilů nástěnných</t>
  </si>
  <si>
    <t>346748993</t>
  </si>
  <si>
    <t>55</t>
  </si>
  <si>
    <t>725820801</t>
  </si>
  <si>
    <t>Demontáž baterií nástěnných do G 3/4</t>
  </si>
  <si>
    <t>-618440575</t>
  </si>
  <si>
    <t>56</t>
  </si>
  <si>
    <t>725822611</t>
  </si>
  <si>
    <t>Baterie umyvadlové stojánkové pákové bez výpusti</t>
  </si>
  <si>
    <t>1363309375</t>
  </si>
  <si>
    <t>57</t>
  </si>
  <si>
    <t>725822631</t>
  </si>
  <si>
    <t>Baterie umyvadlové stojánkové klasické bez výpusti s otáčivým ústím 150 mm</t>
  </si>
  <si>
    <t>-388794697</t>
  </si>
  <si>
    <t>58</t>
  </si>
  <si>
    <t>725841311</t>
  </si>
  <si>
    <t>Baterie sprchové nástěnné pákové</t>
  </si>
  <si>
    <t>973201790</t>
  </si>
  <si>
    <t>59</t>
  </si>
  <si>
    <t>725861102</t>
  </si>
  <si>
    <t>Zápachové uzávěrky zařizovacích předmětů pro umyvadla DN 40</t>
  </si>
  <si>
    <t>-1259062832</t>
  </si>
  <si>
    <t>60</t>
  </si>
  <si>
    <t>725865311</t>
  </si>
  <si>
    <t>Zápachové uzávěrky zařizovacích předmětů pro vany sprchových koutů s kulovým kloubem na odtoku DN 40/50</t>
  </si>
  <si>
    <t>1451725876</t>
  </si>
  <si>
    <t>61</t>
  </si>
  <si>
    <t>998725102</t>
  </si>
  <si>
    <t>Přesun hmot pro zařizovací předměty stanovený z hmotnosti přesunovaného materiálu vodorovná dopravní vzdálenost do 50 m v objektech výšky přes 6 do 12 m</t>
  </si>
  <si>
    <t>-2043048514</t>
  </si>
  <si>
    <t>727</t>
  </si>
  <si>
    <t>Zdravotechnika - požární ochrana</t>
  </si>
  <si>
    <t>62</t>
  </si>
  <si>
    <t>727121107</t>
  </si>
  <si>
    <t>Protipožární ochranné manžety z jedné strany dělící konstrukce požární odolnost EI 90 D 110</t>
  </si>
  <si>
    <t>-2125952268</t>
  </si>
  <si>
    <t>733</t>
  </si>
  <si>
    <t>Ústřední vytápění - rozvodné potrubí</t>
  </si>
  <si>
    <t>63</t>
  </si>
  <si>
    <t>733221102</t>
  </si>
  <si>
    <t>Potrubí z trubek měděných měkkých spojovaných měkkým pájením Ø 15/1</t>
  </si>
  <si>
    <t>-881154129</t>
  </si>
  <si>
    <t>64</t>
  </si>
  <si>
    <t>733221103</t>
  </si>
  <si>
    <t>Potrubí z trubek měděných měkkých spojovaných měkkým pájením Ø 18/1</t>
  </si>
  <si>
    <t>-414622100</t>
  </si>
  <si>
    <t>65</t>
  </si>
  <si>
    <t>733290801</t>
  </si>
  <si>
    <t>Demontáž potrubí z trubek měděných Ø do 35/1,5</t>
  </si>
  <si>
    <t>2029439561</t>
  </si>
  <si>
    <t>66</t>
  </si>
  <si>
    <t>733291101</t>
  </si>
  <si>
    <t>Zkoušky těsnosti potrubí z trubek měděných Ø do 35/1,5</t>
  </si>
  <si>
    <t>818525085</t>
  </si>
  <si>
    <t>67</t>
  </si>
  <si>
    <t>733291903</t>
  </si>
  <si>
    <t>Opravy rozvodů potrubí z trubek měděných propojení potrubí Ø 18/1</t>
  </si>
  <si>
    <t>-378087400</t>
  </si>
  <si>
    <t>80</t>
  </si>
  <si>
    <t>998733102</t>
  </si>
  <si>
    <t>Přesun hmot pro rozvody potrubí stanovený z hmotnosti přesunovaného materiálu vodorovná dopravní vzdálenost do 50 m v objektech výšky přes 6 do 12 m</t>
  </si>
  <si>
    <t>1083622492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</si>
  <si>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</si>
  <si>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81</t>
  </si>
  <si>
    <t>998733181</t>
  </si>
  <si>
    <t>Přesun hmot pro rozvody potrubí stanovený z hmotnosti přesunovaného materiálu Příplatek k cenám za přesun prováděný bez použití mechanizace pro jakoukoliv výšku objektu</t>
  </si>
  <si>
    <t>1495413479</t>
  </si>
  <si>
    <t>734</t>
  </si>
  <si>
    <t>Ústřední vytápění - armatury</t>
  </si>
  <si>
    <t>68</t>
  </si>
  <si>
    <t>734221682</t>
  </si>
  <si>
    <t>Ventily regulační závitové hlavice termostatické, pro ovládání ventilů PN 10 do 110°C kapalinové otopných těles VK</t>
  </si>
  <si>
    <t>-1642526119</t>
  </si>
  <si>
    <t>69</t>
  </si>
  <si>
    <t>734222802</t>
  </si>
  <si>
    <t>Ventily regulační závitové termostatické, s hlavicí ručního ovládání PN 16 do 110°C rohové chromované G 1/2</t>
  </si>
  <si>
    <t>452864009</t>
  </si>
  <si>
    <t>78</t>
  </si>
  <si>
    <t>734261412</t>
  </si>
  <si>
    <t>Šroubení regulační radiátorové rohové bez vypouštění G 1/2</t>
  </si>
  <si>
    <t>-406802875</t>
  </si>
  <si>
    <t>70</t>
  </si>
  <si>
    <t>734291123</t>
  </si>
  <si>
    <t>Ostatní armatury kohouty plnicí a vypouštěcí PN 10 do 90°C G 1/2</t>
  </si>
  <si>
    <t>-997716018</t>
  </si>
  <si>
    <t>71</t>
  </si>
  <si>
    <t>734292713</t>
  </si>
  <si>
    <t>Ostatní armatury kulové kohouty PN 42 do 185°C přímé vnitřní závit G 1/2</t>
  </si>
  <si>
    <t>-45711169</t>
  </si>
  <si>
    <t>82</t>
  </si>
  <si>
    <t>998734102</t>
  </si>
  <si>
    <t>Přesun hmot pro armatury stanovený z hmotnosti přesunovaného materiálu vodorovná dopravní vzdálenost do 50 m v objektech výšky přes 6 do 12 m</t>
  </si>
  <si>
    <t>-933369899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</si>
  <si>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</si>
  <si>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83</t>
  </si>
  <si>
    <t>998734181</t>
  </si>
  <si>
    <t>Přesun hmot pro armatury stanovený z hmotnosti přesunovaného materiálu Příplatek k cenám za přesun prováděný bez použití mechanizace pro jakoukoliv výšku objektu</t>
  </si>
  <si>
    <t>1349011670</t>
  </si>
  <si>
    <t>735</t>
  </si>
  <si>
    <t>Ústřední vytápění - otopná tělesa</t>
  </si>
  <si>
    <t>72</t>
  </si>
  <si>
    <t>735121810</t>
  </si>
  <si>
    <t>Demontáž otopných těles ocelových článkových</t>
  </si>
  <si>
    <t>-998473176</t>
  </si>
  <si>
    <t>73</t>
  </si>
  <si>
    <t>735151572</t>
  </si>
  <si>
    <t>Otopná tělesa panelová dvoudesková PN 1,0 MPa, T do 110°C se dvěma přídavnými přestupními plochami výšky tělesa 600 mm stavební délky / výkonu 500 mm / 840 W</t>
  </si>
  <si>
    <t>-1084526022</t>
  </si>
  <si>
    <t>77</t>
  </si>
  <si>
    <t>735159210</t>
  </si>
  <si>
    <t>Montáž otopných těles panelových dvouřadých, stavební délky do 1140 mm</t>
  </si>
  <si>
    <t>1557006210</t>
  </si>
  <si>
    <t>74</t>
  </si>
  <si>
    <t>998735103</t>
  </si>
  <si>
    <t>Přesun hmot pro otopná tělesa stanovený z hmotnosti přesunovaného materiálu vodorovná dopravní vzdálenost do 50 m v objektech výšky přes 12 do 24 m</t>
  </si>
  <si>
    <t>1268187413</t>
  </si>
  <si>
    <t>84</t>
  </si>
  <si>
    <t>998735181</t>
  </si>
  <si>
    <t>Přesun hmot pro otopná tělesa stanovený z hmotnosti přesunovaného materiálu Příplatek k cenám za přesun prováděný bez použití mechanizace pro jakoukoliv výšku objektu</t>
  </si>
  <si>
    <t>-72576642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</si>
  <si>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</si>
  <si>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18006BEL - Elektroinstalace</t>
  </si>
  <si>
    <t xml:space="preserve">    741 - Elektroinstalace - silnoproud</t>
  </si>
  <si>
    <t>741</t>
  </si>
  <si>
    <t>Elektroinstalace - silnoproud</t>
  </si>
  <si>
    <t>741R1</t>
  </si>
  <si>
    <t>Elektroinstalce dle samostného výkazu výměr</t>
  </si>
  <si>
    <t>-907313708</t>
  </si>
  <si>
    <t xml:space="preserve">Poznámka k souboru cen:_x000d_
1. Ceny -0001 až -0011 jsou určeny pro objem montážních prací včetně všech nákladů. </t>
  </si>
  <si>
    <t>18006BVRN - VRN</t>
  </si>
  <si>
    <t>VRN - Vedlejší rozpočtové náklady</t>
  </si>
  <si>
    <t xml:space="preserve">    VRN3 - Zařízení staveniště</t>
  </si>
  <si>
    <t xml:space="preserve">    VRN4 - Inženýrská činnost</t>
  </si>
  <si>
    <t xml:space="preserve">    VRN9 - Ostatní náklady</t>
  </si>
  <si>
    <t>Vedlejší rozpočtové náklady</t>
  </si>
  <si>
    <t>VRN3</t>
  </si>
  <si>
    <t>Zařízení staveniště</t>
  </si>
  <si>
    <t>030001000</t>
  </si>
  <si>
    <t>…</t>
  </si>
  <si>
    <t>1024</t>
  </si>
  <si>
    <t>-885943915</t>
  </si>
  <si>
    <t>VRN4</t>
  </si>
  <si>
    <t>Inženýrská činnost</t>
  </si>
  <si>
    <t>040001000</t>
  </si>
  <si>
    <t>-120913907</t>
  </si>
  <si>
    <t>VRN9</t>
  </si>
  <si>
    <t>Ostatní náklady</t>
  </si>
  <si>
    <t>090001000</t>
  </si>
  <si>
    <t>-350254094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</si>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</sst>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8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28</v>
      </c>
      <c r="AL10" s="29"/>
      <c r="AM10" s="29"/>
      <c r="AN10" s="35" t="s">
        <v>29</v>
      </c>
      <c r="AO10" s="29"/>
      <c r="AP10" s="29"/>
      <c r="AQ10" s="31"/>
      <c r="BE10" s="39"/>
      <c r="BS10" s="24" t="s">
        <v>8</v>
      </c>
    </row>
    <row r="11" ht="18.48" customHeight="1">
      <c r="B11" s="28"/>
      <c r="C11" s="29"/>
      <c r="D11" s="29"/>
      <c r="E11" s="35" t="s">
        <v>30</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31</v>
      </c>
      <c r="AL11" s="29"/>
      <c r="AM11" s="29"/>
      <c r="AN11" s="35" t="s">
        <v>21</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32</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28</v>
      </c>
      <c r="AL13" s="29"/>
      <c r="AM13" s="29"/>
      <c r="AN13" s="42" t="s">
        <v>33</v>
      </c>
      <c r="AO13" s="29"/>
      <c r="AP13" s="29"/>
      <c r="AQ13" s="31"/>
      <c r="BE13" s="39"/>
      <c r="BS13" s="24" t="s">
        <v>8</v>
      </c>
    </row>
    <row r="14">
      <c r="B14" s="28"/>
      <c r="C14" s="29"/>
      <c r="D14" s="29"/>
      <c r="E14" s="42" t="s">
        <v>33</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31</v>
      </c>
      <c r="AL14" s="29"/>
      <c r="AM14" s="29"/>
      <c r="AN14" s="42" t="s">
        <v>33</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34</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28</v>
      </c>
      <c r="AL16" s="29"/>
      <c r="AM16" s="29"/>
      <c r="AN16" s="35" t="s">
        <v>35</v>
      </c>
      <c r="AO16" s="29"/>
      <c r="AP16" s="29"/>
      <c r="AQ16" s="31"/>
      <c r="BE16" s="39"/>
      <c r="BS16" s="24" t="s">
        <v>6</v>
      </c>
    </row>
    <row r="17" ht="18.48" customHeight="1">
      <c r="B17" s="28"/>
      <c r="C17" s="29"/>
      <c r="D17" s="29"/>
      <c r="E17" s="35" t="s">
        <v>36</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31</v>
      </c>
      <c r="AL17" s="29"/>
      <c r="AM17" s="29"/>
      <c r="AN17" s="35" t="s">
        <v>37</v>
      </c>
      <c r="AO17" s="29"/>
      <c r="AP17" s="29"/>
      <c r="AQ17" s="31"/>
      <c r="BE17" s="39"/>
      <c r="BS17" s="24" t="s">
        <v>38</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39</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4" t="s">
        <v>40</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41</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42</v>
      </c>
      <c r="M25" s="52"/>
      <c r="N25" s="52"/>
      <c r="O25" s="52"/>
      <c r="P25" s="47"/>
      <c r="Q25" s="47"/>
      <c r="R25" s="47"/>
      <c r="S25" s="47"/>
      <c r="T25" s="47"/>
      <c r="U25" s="47"/>
      <c r="V25" s="47"/>
      <c r="W25" s="52" t="s">
        <v>43</v>
      </c>
      <c r="X25" s="52"/>
      <c r="Y25" s="52"/>
      <c r="Z25" s="52"/>
      <c r="AA25" s="52"/>
      <c r="AB25" s="52"/>
      <c r="AC25" s="52"/>
      <c r="AD25" s="52"/>
      <c r="AE25" s="52"/>
      <c r="AF25" s="47"/>
      <c r="AG25" s="47"/>
      <c r="AH25" s="47"/>
      <c r="AI25" s="47"/>
      <c r="AJ25" s="47"/>
      <c r="AK25" s="52" t="s">
        <v>44</v>
      </c>
      <c r="AL25" s="52"/>
      <c r="AM25" s="52"/>
      <c r="AN25" s="52"/>
      <c r="AO25" s="52"/>
      <c r="AP25" s="47"/>
      <c r="AQ25" s="51"/>
      <c r="BE25" s="39"/>
    </row>
    <row r="26" s="2" customFormat="1" ht="14.4" customHeight="1">
      <c r="B26" s="53"/>
      <c r="C26" s="54"/>
      <c r="D26" s="55" t="s">
        <v>45</v>
      </c>
      <c r="E26" s="54"/>
      <c r="F26" s="55" t="s">
        <v>46</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47</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48</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49</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50</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51</v>
      </c>
      <c r="E32" s="61"/>
      <c r="F32" s="61"/>
      <c r="G32" s="61"/>
      <c r="H32" s="61"/>
      <c r="I32" s="61"/>
      <c r="J32" s="61"/>
      <c r="K32" s="61"/>
      <c r="L32" s="61"/>
      <c r="M32" s="61"/>
      <c r="N32" s="61"/>
      <c r="O32" s="61"/>
      <c r="P32" s="61"/>
      <c r="Q32" s="61"/>
      <c r="R32" s="61"/>
      <c r="S32" s="61"/>
      <c r="T32" s="62" t="s">
        <v>52</v>
      </c>
      <c r="U32" s="61"/>
      <c r="V32" s="61"/>
      <c r="W32" s="61"/>
      <c r="X32" s="63" t="s">
        <v>53</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54</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18006B</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OPRAVA SOC. ZAŘÍZENÍ V OBJ. MJR. NOVÁKA 1455/34</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23</v>
      </c>
      <c r="D44" s="74"/>
      <c r="E44" s="74"/>
      <c r="F44" s="74"/>
      <c r="G44" s="74"/>
      <c r="H44" s="74"/>
      <c r="I44" s="74"/>
      <c r="J44" s="74"/>
      <c r="K44" s="74"/>
      <c r="L44" s="84" t="str">
        <f>IF(K8="","",K8)</f>
        <v>Mjr. Nováka 1455/34,</v>
      </c>
      <c r="M44" s="74"/>
      <c r="N44" s="74"/>
      <c r="O44" s="74"/>
      <c r="P44" s="74"/>
      <c r="Q44" s="74"/>
      <c r="R44" s="74"/>
      <c r="S44" s="74"/>
      <c r="T44" s="74"/>
      <c r="U44" s="74"/>
      <c r="V44" s="74"/>
      <c r="W44" s="74"/>
      <c r="X44" s="74"/>
      <c r="Y44" s="74"/>
      <c r="Z44" s="74"/>
      <c r="AA44" s="74"/>
      <c r="AB44" s="74"/>
      <c r="AC44" s="74"/>
      <c r="AD44" s="74"/>
      <c r="AE44" s="74"/>
      <c r="AF44" s="74"/>
      <c r="AG44" s="74"/>
      <c r="AH44" s="74"/>
      <c r="AI44" s="76" t="s">
        <v>25</v>
      </c>
      <c r="AJ44" s="74"/>
      <c r="AK44" s="74"/>
      <c r="AL44" s="74"/>
      <c r="AM44" s="85" t="str">
        <f>IF(AN8= "","",AN8)</f>
        <v>26. 3. 2018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27</v>
      </c>
      <c r="D46" s="74"/>
      <c r="E46" s="74"/>
      <c r="F46" s="74"/>
      <c r="G46" s="74"/>
      <c r="H46" s="74"/>
      <c r="I46" s="74"/>
      <c r="J46" s="74"/>
      <c r="K46" s="74"/>
      <c r="L46" s="77" t="str">
        <f>IF(E11= "","",E11)</f>
        <v>STATUTÁRNÍ MĚSTO OSTRAVA, m.o. OSTRAVA- JIH</v>
      </c>
      <c r="M46" s="74"/>
      <c r="N46" s="74"/>
      <c r="O46" s="74"/>
      <c r="P46" s="74"/>
      <c r="Q46" s="74"/>
      <c r="R46" s="74"/>
      <c r="S46" s="74"/>
      <c r="T46" s="74"/>
      <c r="U46" s="74"/>
      <c r="V46" s="74"/>
      <c r="W46" s="74"/>
      <c r="X46" s="74"/>
      <c r="Y46" s="74"/>
      <c r="Z46" s="74"/>
      <c r="AA46" s="74"/>
      <c r="AB46" s="74"/>
      <c r="AC46" s="74"/>
      <c r="AD46" s="74"/>
      <c r="AE46" s="74"/>
      <c r="AF46" s="74"/>
      <c r="AG46" s="74"/>
      <c r="AH46" s="74"/>
      <c r="AI46" s="76" t="s">
        <v>34</v>
      </c>
      <c r="AJ46" s="74"/>
      <c r="AK46" s="74"/>
      <c r="AL46" s="74"/>
      <c r="AM46" s="77" t="str">
        <f>IF(E17="","",E17)</f>
        <v>BYVAST pro s.r.o.</v>
      </c>
      <c r="AN46" s="77"/>
      <c r="AO46" s="77"/>
      <c r="AP46" s="77"/>
      <c r="AQ46" s="74"/>
      <c r="AR46" s="72"/>
      <c r="AS46" s="86" t="s">
        <v>55</v>
      </c>
      <c r="AT46" s="87"/>
      <c r="AU46" s="88"/>
      <c r="AV46" s="88"/>
      <c r="AW46" s="88"/>
      <c r="AX46" s="88"/>
      <c r="AY46" s="88"/>
      <c r="AZ46" s="88"/>
      <c r="BA46" s="88"/>
      <c r="BB46" s="88"/>
      <c r="BC46" s="88"/>
      <c r="BD46" s="89"/>
    </row>
    <row r="47" s="1" customFormat="1">
      <c r="B47" s="46"/>
      <c r="C47" s="76" t="s">
        <v>32</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56</v>
      </c>
      <c r="D49" s="97"/>
      <c r="E49" s="97"/>
      <c r="F49" s="97"/>
      <c r="G49" s="97"/>
      <c r="H49" s="98"/>
      <c r="I49" s="99" t="s">
        <v>57</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58</v>
      </c>
      <c r="AH49" s="97"/>
      <c r="AI49" s="97"/>
      <c r="AJ49" s="97"/>
      <c r="AK49" s="97"/>
      <c r="AL49" s="97"/>
      <c r="AM49" s="97"/>
      <c r="AN49" s="99" t="s">
        <v>59</v>
      </c>
      <c r="AO49" s="97"/>
      <c r="AP49" s="97"/>
      <c r="AQ49" s="101" t="s">
        <v>60</v>
      </c>
      <c r="AR49" s="72"/>
      <c r="AS49" s="102" t="s">
        <v>61</v>
      </c>
      <c r="AT49" s="103" t="s">
        <v>62</v>
      </c>
      <c r="AU49" s="103" t="s">
        <v>63</v>
      </c>
      <c r="AV49" s="103" t="s">
        <v>64</v>
      </c>
      <c r="AW49" s="103" t="s">
        <v>65</v>
      </c>
      <c r="AX49" s="103" t="s">
        <v>66</v>
      </c>
      <c r="AY49" s="103" t="s">
        <v>67</v>
      </c>
      <c r="AZ49" s="103" t="s">
        <v>68</v>
      </c>
      <c r="BA49" s="103" t="s">
        <v>69</v>
      </c>
      <c r="BB49" s="103" t="s">
        <v>70</v>
      </c>
      <c r="BC49" s="103" t="s">
        <v>71</v>
      </c>
      <c r="BD49" s="104" t="s">
        <v>72</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73</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ROUND(SUM(AG52:AG57),2)</f>
        <v>0</v>
      </c>
      <c r="AH51" s="110"/>
      <c r="AI51" s="110"/>
      <c r="AJ51" s="110"/>
      <c r="AK51" s="110"/>
      <c r="AL51" s="110"/>
      <c r="AM51" s="110"/>
      <c r="AN51" s="111">
        <f>SUM(AG51,AT51)</f>
        <v>0</v>
      </c>
      <c r="AO51" s="111"/>
      <c r="AP51" s="111"/>
      <c r="AQ51" s="112" t="s">
        <v>21</v>
      </c>
      <c r="AR51" s="83"/>
      <c r="AS51" s="113">
        <f>ROUND(SUM(AS52:AS57),2)</f>
        <v>0</v>
      </c>
      <c r="AT51" s="114">
        <f>ROUND(SUM(AV51:AW51),2)</f>
        <v>0</v>
      </c>
      <c r="AU51" s="115">
        <f>ROUND(SUM(AU52:AU57),5)</f>
        <v>0</v>
      </c>
      <c r="AV51" s="114">
        <f>ROUND(AZ51*L26,2)</f>
        <v>0</v>
      </c>
      <c r="AW51" s="114">
        <f>ROUND(BA51*L27,2)</f>
        <v>0</v>
      </c>
      <c r="AX51" s="114">
        <f>ROUND(BB51*L26,2)</f>
        <v>0</v>
      </c>
      <c r="AY51" s="114">
        <f>ROUND(BC51*L27,2)</f>
        <v>0</v>
      </c>
      <c r="AZ51" s="114">
        <f>ROUND(SUM(AZ52:AZ57),2)</f>
        <v>0</v>
      </c>
      <c r="BA51" s="114">
        <f>ROUND(SUM(BA52:BA57),2)</f>
        <v>0</v>
      </c>
      <c r="BB51" s="114">
        <f>ROUND(SUM(BB52:BB57),2)</f>
        <v>0</v>
      </c>
      <c r="BC51" s="114">
        <f>ROUND(SUM(BC52:BC57),2)</f>
        <v>0</v>
      </c>
      <c r="BD51" s="116">
        <f>ROUND(SUM(BD52:BD57),2)</f>
        <v>0</v>
      </c>
      <c r="BS51" s="117" t="s">
        <v>74</v>
      </c>
      <c r="BT51" s="117" t="s">
        <v>75</v>
      </c>
      <c r="BU51" s="118" t="s">
        <v>76</v>
      </c>
      <c r="BV51" s="117" t="s">
        <v>77</v>
      </c>
      <c r="BW51" s="117" t="s">
        <v>7</v>
      </c>
      <c r="BX51" s="117" t="s">
        <v>78</v>
      </c>
      <c r="CL51" s="117" t="s">
        <v>21</v>
      </c>
    </row>
    <row r="52" s="5" customFormat="1" ht="31.5" customHeight="1">
      <c r="A52" s="119" t="s">
        <v>79</v>
      </c>
      <c r="B52" s="120"/>
      <c r="C52" s="121"/>
      <c r="D52" s="122" t="s">
        <v>80</v>
      </c>
      <c r="E52" s="122"/>
      <c r="F52" s="122"/>
      <c r="G52" s="122"/>
      <c r="H52" s="122"/>
      <c r="I52" s="123"/>
      <c r="J52" s="122" t="s">
        <v>81</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'18006BSO01 - 1NP'!J27</f>
        <v>0</v>
      </c>
      <c r="AH52" s="123"/>
      <c r="AI52" s="123"/>
      <c r="AJ52" s="123"/>
      <c r="AK52" s="123"/>
      <c r="AL52" s="123"/>
      <c r="AM52" s="123"/>
      <c r="AN52" s="124">
        <f>SUM(AG52,AT52)</f>
        <v>0</v>
      </c>
      <c r="AO52" s="123"/>
      <c r="AP52" s="123"/>
      <c r="AQ52" s="125" t="s">
        <v>82</v>
      </c>
      <c r="AR52" s="126"/>
      <c r="AS52" s="127">
        <v>0</v>
      </c>
      <c r="AT52" s="128">
        <f>ROUND(SUM(AV52:AW52),2)</f>
        <v>0</v>
      </c>
      <c r="AU52" s="129">
        <f>'18006BSO01 - 1NP'!P90</f>
        <v>0</v>
      </c>
      <c r="AV52" s="128">
        <f>'18006BSO01 - 1NP'!J30</f>
        <v>0</v>
      </c>
      <c r="AW52" s="128">
        <f>'18006BSO01 - 1NP'!J31</f>
        <v>0</v>
      </c>
      <c r="AX52" s="128">
        <f>'18006BSO01 - 1NP'!J32</f>
        <v>0</v>
      </c>
      <c r="AY52" s="128">
        <f>'18006BSO01 - 1NP'!J33</f>
        <v>0</v>
      </c>
      <c r="AZ52" s="128">
        <f>'18006BSO01 - 1NP'!F30</f>
        <v>0</v>
      </c>
      <c r="BA52" s="128">
        <f>'18006BSO01 - 1NP'!F31</f>
        <v>0</v>
      </c>
      <c r="BB52" s="128">
        <f>'18006BSO01 - 1NP'!F32</f>
        <v>0</v>
      </c>
      <c r="BC52" s="128">
        <f>'18006BSO01 - 1NP'!F33</f>
        <v>0</v>
      </c>
      <c r="BD52" s="130">
        <f>'18006BSO01 - 1NP'!F34</f>
        <v>0</v>
      </c>
      <c r="BT52" s="131" t="s">
        <v>83</v>
      </c>
      <c r="BV52" s="131" t="s">
        <v>77</v>
      </c>
      <c r="BW52" s="131" t="s">
        <v>84</v>
      </c>
      <c r="BX52" s="131" t="s">
        <v>7</v>
      </c>
      <c r="CL52" s="131" t="s">
        <v>21</v>
      </c>
      <c r="CM52" s="131" t="s">
        <v>85</v>
      </c>
    </row>
    <row r="53" s="5" customFormat="1" ht="31.5" customHeight="1">
      <c r="A53" s="119" t="s">
        <v>79</v>
      </c>
      <c r="B53" s="120"/>
      <c r="C53" s="121"/>
      <c r="D53" s="122" t="s">
        <v>86</v>
      </c>
      <c r="E53" s="122"/>
      <c r="F53" s="122"/>
      <c r="G53" s="122"/>
      <c r="H53" s="122"/>
      <c r="I53" s="123"/>
      <c r="J53" s="122" t="s">
        <v>87</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'18006BSO02 - 2NP'!J27</f>
        <v>0</v>
      </c>
      <c r="AH53" s="123"/>
      <c r="AI53" s="123"/>
      <c r="AJ53" s="123"/>
      <c r="AK53" s="123"/>
      <c r="AL53" s="123"/>
      <c r="AM53" s="123"/>
      <c r="AN53" s="124">
        <f>SUM(AG53,AT53)</f>
        <v>0</v>
      </c>
      <c r="AO53" s="123"/>
      <c r="AP53" s="123"/>
      <c r="AQ53" s="125" t="s">
        <v>82</v>
      </c>
      <c r="AR53" s="126"/>
      <c r="AS53" s="127">
        <v>0</v>
      </c>
      <c r="AT53" s="128">
        <f>ROUND(SUM(AV53:AW53),2)</f>
        <v>0</v>
      </c>
      <c r="AU53" s="129">
        <f>'18006BSO02 - 2NP'!P90</f>
        <v>0</v>
      </c>
      <c r="AV53" s="128">
        <f>'18006BSO02 - 2NP'!J30</f>
        <v>0</v>
      </c>
      <c r="AW53" s="128">
        <f>'18006BSO02 - 2NP'!J31</f>
        <v>0</v>
      </c>
      <c r="AX53" s="128">
        <f>'18006BSO02 - 2NP'!J32</f>
        <v>0</v>
      </c>
      <c r="AY53" s="128">
        <f>'18006BSO02 - 2NP'!J33</f>
        <v>0</v>
      </c>
      <c r="AZ53" s="128">
        <f>'18006BSO02 - 2NP'!F30</f>
        <v>0</v>
      </c>
      <c r="BA53" s="128">
        <f>'18006BSO02 - 2NP'!F31</f>
        <v>0</v>
      </c>
      <c r="BB53" s="128">
        <f>'18006BSO02 - 2NP'!F32</f>
        <v>0</v>
      </c>
      <c r="BC53" s="128">
        <f>'18006BSO02 - 2NP'!F33</f>
        <v>0</v>
      </c>
      <c r="BD53" s="130">
        <f>'18006BSO02 - 2NP'!F34</f>
        <v>0</v>
      </c>
      <c r="BT53" s="131" t="s">
        <v>83</v>
      </c>
      <c r="BV53" s="131" t="s">
        <v>77</v>
      </c>
      <c r="BW53" s="131" t="s">
        <v>88</v>
      </c>
      <c r="BX53" s="131" t="s">
        <v>7</v>
      </c>
      <c r="CL53" s="131" t="s">
        <v>21</v>
      </c>
      <c r="CM53" s="131" t="s">
        <v>85</v>
      </c>
    </row>
    <row r="54" s="5" customFormat="1" ht="31.5" customHeight="1">
      <c r="A54" s="119" t="s">
        <v>79</v>
      </c>
      <c r="B54" s="120"/>
      <c r="C54" s="121"/>
      <c r="D54" s="122" t="s">
        <v>89</v>
      </c>
      <c r="E54" s="122"/>
      <c r="F54" s="122"/>
      <c r="G54" s="122"/>
      <c r="H54" s="122"/>
      <c r="I54" s="123"/>
      <c r="J54" s="122" t="s">
        <v>90</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'18006BSO03 - 3NP'!J27</f>
        <v>0</v>
      </c>
      <c r="AH54" s="123"/>
      <c r="AI54" s="123"/>
      <c r="AJ54" s="123"/>
      <c r="AK54" s="123"/>
      <c r="AL54" s="123"/>
      <c r="AM54" s="123"/>
      <c r="AN54" s="124">
        <f>SUM(AG54,AT54)</f>
        <v>0</v>
      </c>
      <c r="AO54" s="123"/>
      <c r="AP54" s="123"/>
      <c r="AQ54" s="125" t="s">
        <v>82</v>
      </c>
      <c r="AR54" s="126"/>
      <c r="AS54" s="127">
        <v>0</v>
      </c>
      <c r="AT54" s="128">
        <f>ROUND(SUM(AV54:AW54),2)</f>
        <v>0</v>
      </c>
      <c r="AU54" s="129">
        <f>'18006BSO03 - 3NP'!P90</f>
        <v>0</v>
      </c>
      <c r="AV54" s="128">
        <f>'18006BSO03 - 3NP'!J30</f>
        <v>0</v>
      </c>
      <c r="AW54" s="128">
        <f>'18006BSO03 - 3NP'!J31</f>
        <v>0</v>
      </c>
      <c r="AX54" s="128">
        <f>'18006BSO03 - 3NP'!J32</f>
        <v>0</v>
      </c>
      <c r="AY54" s="128">
        <f>'18006BSO03 - 3NP'!J33</f>
        <v>0</v>
      </c>
      <c r="AZ54" s="128">
        <f>'18006BSO03 - 3NP'!F30</f>
        <v>0</v>
      </c>
      <c r="BA54" s="128">
        <f>'18006BSO03 - 3NP'!F31</f>
        <v>0</v>
      </c>
      <c r="BB54" s="128">
        <f>'18006BSO03 - 3NP'!F32</f>
        <v>0</v>
      </c>
      <c r="BC54" s="128">
        <f>'18006BSO03 - 3NP'!F33</f>
        <v>0</v>
      </c>
      <c r="BD54" s="130">
        <f>'18006BSO03 - 3NP'!F34</f>
        <v>0</v>
      </c>
      <c r="BT54" s="131" t="s">
        <v>83</v>
      </c>
      <c r="BV54" s="131" t="s">
        <v>77</v>
      </c>
      <c r="BW54" s="131" t="s">
        <v>91</v>
      </c>
      <c r="BX54" s="131" t="s">
        <v>7</v>
      </c>
      <c r="CL54" s="131" t="s">
        <v>21</v>
      </c>
      <c r="CM54" s="131" t="s">
        <v>85</v>
      </c>
    </row>
    <row r="55" s="5" customFormat="1" ht="31.5" customHeight="1">
      <c r="A55" s="119" t="s">
        <v>79</v>
      </c>
      <c r="B55" s="120"/>
      <c r="C55" s="121"/>
      <c r="D55" s="122" t="s">
        <v>92</v>
      </c>
      <c r="E55" s="122"/>
      <c r="F55" s="122"/>
      <c r="G55" s="122"/>
      <c r="H55" s="122"/>
      <c r="I55" s="123"/>
      <c r="J55" s="122" t="s">
        <v>93</v>
      </c>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4">
        <f>'18006BTZB - TZB'!J27</f>
        <v>0</v>
      </c>
      <c r="AH55" s="123"/>
      <c r="AI55" s="123"/>
      <c r="AJ55" s="123"/>
      <c r="AK55" s="123"/>
      <c r="AL55" s="123"/>
      <c r="AM55" s="123"/>
      <c r="AN55" s="124">
        <f>SUM(AG55,AT55)</f>
        <v>0</v>
      </c>
      <c r="AO55" s="123"/>
      <c r="AP55" s="123"/>
      <c r="AQ55" s="125" t="s">
        <v>82</v>
      </c>
      <c r="AR55" s="126"/>
      <c r="AS55" s="127">
        <v>0</v>
      </c>
      <c r="AT55" s="128">
        <f>ROUND(SUM(AV55:AW55),2)</f>
        <v>0</v>
      </c>
      <c r="AU55" s="129">
        <f>'18006BTZB - TZB'!P88</f>
        <v>0</v>
      </c>
      <c r="AV55" s="128">
        <f>'18006BTZB - TZB'!J30</f>
        <v>0</v>
      </c>
      <c r="AW55" s="128">
        <f>'18006BTZB - TZB'!J31</f>
        <v>0</v>
      </c>
      <c r="AX55" s="128">
        <f>'18006BTZB - TZB'!J32</f>
        <v>0</v>
      </c>
      <c r="AY55" s="128">
        <f>'18006BTZB - TZB'!J33</f>
        <v>0</v>
      </c>
      <c r="AZ55" s="128">
        <f>'18006BTZB - TZB'!F30</f>
        <v>0</v>
      </c>
      <c r="BA55" s="128">
        <f>'18006BTZB - TZB'!F31</f>
        <v>0</v>
      </c>
      <c r="BB55" s="128">
        <f>'18006BTZB - TZB'!F32</f>
        <v>0</v>
      </c>
      <c r="BC55" s="128">
        <f>'18006BTZB - TZB'!F33</f>
        <v>0</v>
      </c>
      <c r="BD55" s="130">
        <f>'18006BTZB - TZB'!F34</f>
        <v>0</v>
      </c>
      <c r="BT55" s="131" t="s">
        <v>83</v>
      </c>
      <c r="BV55" s="131" t="s">
        <v>77</v>
      </c>
      <c r="BW55" s="131" t="s">
        <v>94</v>
      </c>
      <c r="BX55" s="131" t="s">
        <v>7</v>
      </c>
      <c r="CL55" s="131" t="s">
        <v>21</v>
      </c>
      <c r="CM55" s="131" t="s">
        <v>85</v>
      </c>
    </row>
    <row r="56" s="5" customFormat="1" ht="31.5" customHeight="1">
      <c r="A56" s="119" t="s">
        <v>79</v>
      </c>
      <c r="B56" s="120"/>
      <c r="C56" s="121"/>
      <c r="D56" s="122" t="s">
        <v>95</v>
      </c>
      <c r="E56" s="122"/>
      <c r="F56" s="122"/>
      <c r="G56" s="122"/>
      <c r="H56" s="122"/>
      <c r="I56" s="123"/>
      <c r="J56" s="122" t="s">
        <v>96</v>
      </c>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4">
        <f>'18006BEL - Elektroinstalace'!J27</f>
        <v>0</v>
      </c>
      <c r="AH56" s="123"/>
      <c r="AI56" s="123"/>
      <c r="AJ56" s="123"/>
      <c r="AK56" s="123"/>
      <c r="AL56" s="123"/>
      <c r="AM56" s="123"/>
      <c r="AN56" s="124">
        <f>SUM(AG56,AT56)</f>
        <v>0</v>
      </c>
      <c r="AO56" s="123"/>
      <c r="AP56" s="123"/>
      <c r="AQ56" s="125" t="s">
        <v>97</v>
      </c>
      <c r="AR56" s="126"/>
      <c r="AS56" s="127">
        <v>0</v>
      </c>
      <c r="AT56" s="128">
        <f>ROUND(SUM(AV56:AW56),2)</f>
        <v>0</v>
      </c>
      <c r="AU56" s="129">
        <f>'18006BEL - Elektroinstalace'!P78</f>
        <v>0</v>
      </c>
      <c r="AV56" s="128">
        <f>'18006BEL - Elektroinstalace'!J30</f>
        <v>0</v>
      </c>
      <c r="AW56" s="128">
        <f>'18006BEL - Elektroinstalace'!J31</f>
        <v>0</v>
      </c>
      <c r="AX56" s="128">
        <f>'18006BEL - Elektroinstalace'!J32</f>
        <v>0</v>
      </c>
      <c r="AY56" s="128">
        <f>'18006BEL - Elektroinstalace'!J33</f>
        <v>0</v>
      </c>
      <c r="AZ56" s="128">
        <f>'18006BEL - Elektroinstalace'!F30</f>
        <v>0</v>
      </c>
      <c r="BA56" s="128">
        <f>'18006BEL - Elektroinstalace'!F31</f>
        <v>0</v>
      </c>
      <c r="BB56" s="128">
        <f>'18006BEL - Elektroinstalace'!F32</f>
        <v>0</v>
      </c>
      <c r="BC56" s="128">
        <f>'18006BEL - Elektroinstalace'!F33</f>
        <v>0</v>
      </c>
      <c r="BD56" s="130">
        <f>'18006BEL - Elektroinstalace'!F34</f>
        <v>0</v>
      </c>
      <c r="BT56" s="131" t="s">
        <v>83</v>
      </c>
      <c r="BV56" s="131" t="s">
        <v>77</v>
      </c>
      <c r="BW56" s="131" t="s">
        <v>98</v>
      </c>
      <c r="BX56" s="131" t="s">
        <v>7</v>
      </c>
      <c r="CL56" s="131" t="s">
        <v>21</v>
      </c>
      <c r="CM56" s="131" t="s">
        <v>85</v>
      </c>
    </row>
    <row r="57" s="5" customFormat="1" ht="31.5" customHeight="1">
      <c r="A57" s="119" t="s">
        <v>79</v>
      </c>
      <c r="B57" s="120"/>
      <c r="C57" s="121"/>
      <c r="D57" s="122" t="s">
        <v>99</v>
      </c>
      <c r="E57" s="122"/>
      <c r="F57" s="122"/>
      <c r="G57" s="122"/>
      <c r="H57" s="122"/>
      <c r="I57" s="123"/>
      <c r="J57" s="122" t="s">
        <v>100</v>
      </c>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4">
        <f>'18006BVRN - VRN'!J27</f>
        <v>0</v>
      </c>
      <c r="AH57" s="123"/>
      <c r="AI57" s="123"/>
      <c r="AJ57" s="123"/>
      <c r="AK57" s="123"/>
      <c r="AL57" s="123"/>
      <c r="AM57" s="123"/>
      <c r="AN57" s="124">
        <f>SUM(AG57,AT57)</f>
        <v>0</v>
      </c>
      <c r="AO57" s="123"/>
      <c r="AP57" s="123"/>
      <c r="AQ57" s="125" t="s">
        <v>101</v>
      </c>
      <c r="AR57" s="126"/>
      <c r="AS57" s="132">
        <v>0</v>
      </c>
      <c r="AT57" s="133">
        <f>ROUND(SUM(AV57:AW57),2)</f>
        <v>0</v>
      </c>
      <c r="AU57" s="134">
        <f>'18006BVRN - VRN'!P80</f>
        <v>0</v>
      </c>
      <c r="AV57" s="133">
        <f>'18006BVRN - VRN'!J30</f>
        <v>0</v>
      </c>
      <c r="AW57" s="133">
        <f>'18006BVRN - VRN'!J31</f>
        <v>0</v>
      </c>
      <c r="AX57" s="133">
        <f>'18006BVRN - VRN'!J32</f>
        <v>0</v>
      </c>
      <c r="AY57" s="133">
        <f>'18006BVRN - VRN'!J33</f>
        <v>0</v>
      </c>
      <c r="AZ57" s="133">
        <f>'18006BVRN - VRN'!F30</f>
        <v>0</v>
      </c>
      <c r="BA57" s="133">
        <f>'18006BVRN - VRN'!F31</f>
        <v>0</v>
      </c>
      <c r="BB57" s="133">
        <f>'18006BVRN - VRN'!F32</f>
        <v>0</v>
      </c>
      <c r="BC57" s="133">
        <f>'18006BVRN - VRN'!F33</f>
        <v>0</v>
      </c>
      <c r="BD57" s="135">
        <f>'18006BVRN - VRN'!F34</f>
        <v>0</v>
      </c>
      <c r="BT57" s="131" t="s">
        <v>83</v>
      </c>
      <c r="BV57" s="131" t="s">
        <v>77</v>
      </c>
      <c r="BW57" s="131" t="s">
        <v>102</v>
      </c>
      <c r="BX57" s="131" t="s">
        <v>7</v>
      </c>
      <c r="CL57" s="131" t="s">
        <v>21</v>
      </c>
      <c r="CM57" s="131" t="s">
        <v>85</v>
      </c>
    </row>
    <row r="58" s="1" customFormat="1" ht="30" customHeight="1">
      <c r="B58" s="46"/>
      <c r="C58" s="74"/>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2"/>
    </row>
    <row r="59" s="1" customFormat="1" ht="6.96" customHeight="1">
      <c r="B59" s="67"/>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72"/>
    </row>
  </sheetData>
  <sheetProtection sheet="1" formatColumns="0" formatRows="0" objects="1" scenarios="1" spinCount="100000" saltValue="ZE1U8Oi/9R7hc+j9i8ztOEbcVwTUZhwD5h+9Ej5jPEsXyR0+evym0cVrt6geOYkGakVRMU4Bm1ilicvYP/wHzw==" hashValue="QpHvYS+/r09lqRdT4g77lVg0r1vctOQjrO/H9CVwQ+MpenlJv4yevwzzkIJoWVxzYUoh177vM6qyWyG9DUStSA==" algorithmName="SHA-512" password="CC35"/>
  <mergeCells count="6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G51:AM51"/>
    <mergeCell ref="AN51:AP51"/>
    <mergeCell ref="AR2:BE2"/>
  </mergeCells>
  <hyperlinks>
    <hyperlink ref="K1:S1" location="C2" display="1) Rekapitulace stavby"/>
    <hyperlink ref="W1:AI1" location="C51" display="2) Rekapitulace objektů stavby a soupisů prací"/>
    <hyperlink ref="A52" location="'18006BSO01 - 1NP'!C2" display="/"/>
    <hyperlink ref="A53" location="'18006BSO02 - 2NP'!C2" display="/"/>
    <hyperlink ref="A54" location="'18006BSO03 - 3NP'!C2" display="/"/>
    <hyperlink ref="A55" location="'18006BTZB - TZB'!C2" display="/"/>
    <hyperlink ref="A56" location="'18006BEL - Elektroinstalace'!C2" display="/"/>
    <hyperlink ref="A57" location="'18006BVRN - VR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84</v>
      </c>
    </row>
    <row r="3" ht="6.96" customHeight="1">
      <c r="B3" s="25"/>
      <c r="C3" s="26"/>
      <c r="D3" s="26"/>
      <c r="E3" s="26"/>
      <c r="F3" s="26"/>
      <c r="G3" s="26"/>
      <c r="H3" s="26"/>
      <c r="I3" s="141"/>
      <c r="J3" s="26"/>
      <c r="K3" s="27"/>
      <c r="AT3" s="24" t="s">
        <v>85</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OPRAVA SOC. ZAŘÍZENÍ V OBJ. MJR. NOVÁKA 1455/34</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110</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21</v>
      </c>
      <c r="K11" s="51"/>
    </row>
    <row r="12" s="1" customFormat="1" ht="14.4" customHeight="1">
      <c r="B12" s="46"/>
      <c r="C12" s="47"/>
      <c r="D12" s="40" t="s">
        <v>23</v>
      </c>
      <c r="E12" s="47"/>
      <c r="F12" s="35" t="s">
        <v>24</v>
      </c>
      <c r="G12" s="47"/>
      <c r="H12" s="47"/>
      <c r="I12" s="146" t="s">
        <v>25</v>
      </c>
      <c r="J12" s="147" t="str">
        <f>'Rekapitulace stavby'!AN8</f>
        <v>26. 3. 2018</v>
      </c>
      <c r="K12" s="51"/>
    </row>
    <row r="13" s="1" customFormat="1" ht="10.8" customHeight="1">
      <c r="B13" s="46"/>
      <c r="C13" s="47"/>
      <c r="D13" s="47"/>
      <c r="E13" s="47"/>
      <c r="F13" s="47"/>
      <c r="G13" s="47"/>
      <c r="H13" s="47"/>
      <c r="I13" s="144"/>
      <c r="J13" s="47"/>
      <c r="K13" s="51"/>
    </row>
    <row r="14" s="1" customFormat="1" ht="14.4" customHeight="1">
      <c r="B14" s="46"/>
      <c r="C14" s="47"/>
      <c r="D14" s="40" t="s">
        <v>27</v>
      </c>
      <c r="E14" s="47"/>
      <c r="F14" s="47"/>
      <c r="G14" s="47"/>
      <c r="H14" s="47"/>
      <c r="I14" s="146" t="s">
        <v>28</v>
      </c>
      <c r="J14" s="35" t="s">
        <v>29</v>
      </c>
      <c r="K14" s="51"/>
    </row>
    <row r="15" s="1" customFormat="1" ht="18" customHeight="1">
      <c r="B15" s="46"/>
      <c r="C15" s="47"/>
      <c r="D15" s="47"/>
      <c r="E15" s="35" t="s">
        <v>30</v>
      </c>
      <c r="F15" s="47"/>
      <c r="G15" s="47"/>
      <c r="H15" s="47"/>
      <c r="I15" s="146" t="s">
        <v>31</v>
      </c>
      <c r="J15" s="35" t="s">
        <v>21</v>
      </c>
      <c r="K15" s="51"/>
    </row>
    <row r="16" s="1" customFormat="1" ht="6.96" customHeight="1">
      <c r="B16" s="46"/>
      <c r="C16" s="47"/>
      <c r="D16" s="47"/>
      <c r="E16" s="47"/>
      <c r="F16" s="47"/>
      <c r="G16" s="47"/>
      <c r="H16" s="47"/>
      <c r="I16" s="144"/>
      <c r="J16" s="47"/>
      <c r="K16" s="51"/>
    </row>
    <row r="17" s="1" customFormat="1" ht="14.4" customHeight="1">
      <c r="B17" s="46"/>
      <c r="C17" s="47"/>
      <c r="D17" s="40" t="s">
        <v>32</v>
      </c>
      <c r="E17" s="47"/>
      <c r="F17" s="47"/>
      <c r="G17" s="47"/>
      <c r="H17" s="47"/>
      <c r="I17" s="146"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31</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34</v>
      </c>
      <c r="E20" s="47"/>
      <c r="F20" s="47"/>
      <c r="G20" s="47"/>
      <c r="H20" s="47"/>
      <c r="I20" s="146" t="s">
        <v>28</v>
      </c>
      <c r="J20" s="35" t="s">
        <v>35</v>
      </c>
      <c r="K20" s="51"/>
    </row>
    <row r="21" s="1" customFormat="1" ht="18" customHeight="1">
      <c r="B21" s="46"/>
      <c r="C21" s="47"/>
      <c r="D21" s="47"/>
      <c r="E21" s="35" t="s">
        <v>36</v>
      </c>
      <c r="F21" s="47"/>
      <c r="G21" s="47"/>
      <c r="H21" s="47"/>
      <c r="I21" s="146" t="s">
        <v>31</v>
      </c>
      <c r="J21" s="35" t="s">
        <v>37</v>
      </c>
      <c r="K21" s="51"/>
    </row>
    <row r="22" s="1" customFormat="1" ht="6.96" customHeight="1">
      <c r="B22" s="46"/>
      <c r="C22" s="47"/>
      <c r="D22" s="47"/>
      <c r="E22" s="47"/>
      <c r="F22" s="47"/>
      <c r="G22" s="47"/>
      <c r="H22" s="47"/>
      <c r="I22" s="144"/>
      <c r="J22" s="47"/>
      <c r="K22" s="51"/>
    </row>
    <row r="23" s="1" customFormat="1" ht="14.4" customHeight="1">
      <c r="B23" s="46"/>
      <c r="C23" s="47"/>
      <c r="D23" s="40" t="s">
        <v>39</v>
      </c>
      <c r="E23" s="47"/>
      <c r="F23" s="47"/>
      <c r="G23" s="47"/>
      <c r="H23" s="47"/>
      <c r="I23" s="144"/>
      <c r="J23" s="47"/>
      <c r="K23" s="51"/>
    </row>
    <row r="24" s="6" customFormat="1" ht="71.25" customHeight="1">
      <c r="B24" s="148"/>
      <c r="C24" s="149"/>
      <c r="D24" s="149"/>
      <c r="E24" s="44" t="s">
        <v>40</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ROUND(J90,2)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ROUND(SUM(BE90:BE307), 2)</f>
        <v>0</v>
      </c>
      <c r="G30" s="47"/>
      <c r="H30" s="47"/>
      <c r="I30" s="158">
        <v>0.20999999999999999</v>
      </c>
      <c r="J30" s="157">
        <f>ROUND(ROUND((SUM(BE90:BE307)), 2)*I30, 2)</f>
        <v>0</v>
      </c>
      <c r="K30" s="51"/>
    </row>
    <row r="31" s="1" customFormat="1" ht="14.4" customHeight="1">
      <c r="B31" s="46"/>
      <c r="C31" s="47"/>
      <c r="D31" s="47"/>
      <c r="E31" s="55" t="s">
        <v>47</v>
      </c>
      <c r="F31" s="157">
        <f>ROUND(SUM(BF90:BF307), 2)</f>
        <v>0</v>
      </c>
      <c r="G31" s="47"/>
      <c r="H31" s="47"/>
      <c r="I31" s="158">
        <v>0.14999999999999999</v>
      </c>
      <c r="J31" s="157">
        <f>ROUND(ROUND((SUM(BF90:BF307)), 2)*I31, 2)</f>
        <v>0</v>
      </c>
      <c r="K31" s="51"/>
    </row>
    <row r="32" hidden="1" s="1" customFormat="1" ht="14.4" customHeight="1">
      <c r="B32" s="46"/>
      <c r="C32" s="47"/>
      <c r="D32" s="47"/>
      <c r="E32" s="55" t="s">
        <v>48</v>
      </c>
      <c r="F32" s="157">
        <f>ROUND(SUM(BG90:BG307), 2)</f>
        <v>0</v>
      </c>
      <c r="G32" s="47"/>
      <c r="H32" s="47"/>
      <c r="I32" s="158">
        <v>0.20999999999999999</v>
      </c>
      <c r="J32" s="157">
        <v>0</v>
      </c>
      <c r="K32" s="51"/>
    </row>
    <row r="33" hidden="1" s="1" customFormat="1" ht="14.4" customHeight="1">
      <c r="B33" s="46"/>
      <c r="C33" s="47"/>
      <c r="D33" s="47"/>
      <c r="E33" s="55" t="s">
        <v>49</v>
      </c>
      <c r="F33" s="157">
        <f>ROUND(SUM(BH90:BH307), 2)</f>
        <v>0</v>
      </c>
      <c r="G33" s="47"/>
      <c r="H33" s="47"/>
      <c r="I33" s="158">
        <v>0.14999999999999999</v>
      </c>
      <c r="J33" s="157">
        <v>0</v>
      </c>
      <c r="K33" s="51"/>
    </row>
    <row r="34" hidden="1" s="1" customFormat="1" ht="14.4" customHeight="1">
      <c r="B34" s="46"/>
      <c r="C34" s="47"/>
      <c r="D34" s="47"/>
      <c r="E34" s="55" t="s">
        <v>50</v>
      </c>
      <c r="F34" s="157">
        <f>ROUND(SUM(BI90:BI307),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OPRAVA SOC. ZAŘÍZENÍ V OBJ. MJR. NOVÁKA 1455/34</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18006BSO01 - 1NP</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23</v>
      </c>
      <c r="D49" s="47"/>
      <c r="E49" s="47"/>
      <c r="F49" s="35" t="str">
        <f>F12</f>
        <v>Mjr. Nováka 1455/34,</v>
      </c>
      <c r="G49" s="47"/>
      <c r="H49" s="47"/>
      <c r="I49" s="146" t="s">
        <v>25</v>
      </c>
      <c r="J49" s="147" t="str">
        <f>IF(J12="","",J12)</f>
        <v>26. 3. 2018</v>
      </c>
      <c r="K49" s="51"/>
    </row>
    <row r="50" s="1" customFormat="1" ht="6.96" customHeight="1">
      <c r="B50" s="46"/>
      <c r="C50" s="47"/>
      <c r="D50" s="47"/>
      <c r="E50" s="47"/>
      <c r="F50" s="47"/>
      <c r="G50" s="47"/>
      <c r="H50" s="47"/>
      <c r="I50" s="144"/>
      <c r="J50" s="47"/>
      <c r="K50" s="51"/>
    </row>
    <row r="51" s="1" customFormat="1">
      <c r="B51" s="46"/>
      <c r="C51" s="40" t="s">
        <v>27</v>
      </c>
      <c r="D51" s="47"/>
      <c r="E51" s="47"/>
      <c r="F51" s="35" t="str">
        <f>E15</f>
        <v>STATUTÁRNÍ MĚSTO OSTRAVA, m.o. OSTRAVA- JIH</v>
      </c>
      <c r="G51" s="47"/>
      <c r="H51" s="47"/>
      <c r="I51" s="146" t="s">
        <v>34</v>
      </c>
      <c r="J51" s="44" t="str">
        <f>E21</f>
        <v>BYVAST pro s.r.o.</v>
      </c>
      <c r="K51" s="51"/>
    </row>
    <row r="52" s="1" customFormat="1" ht="14.4" customHeight="1">
      <c r="B52" s="46"/>
      <c r="C52" s="40" t="s">
        <v>32</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J90</f>
        <v>0</v>
      </c>
      <c r="K56" s="51"/>
      <c r="AU56" s="24" t="s">
        <v>115</v>
      </c>
    </row>
    <row r="57" s="7" customFormat="1" ht="24.96" customHeight="1">
      <c r="B57" s="177"/>
      <c r="C57" s="178"/>
      <c r="D57" s="179" t="s">
        <v>116</v>
      </c>
      <c r="E57" s="180"/>
      <c r="F57" s="180"/>
      <c r="G57" s="180"/>
      <c r="H57" s="180"/>
      <c r="I57" s="181"/>
      <c r="J57" s="182">
        <f>J91</f>
        <v>0</v>
      </c>
      <c r="K57" s="183"/>
    </row>
    <row r="58" s="8" customFormat="1" ht="19.92" customHeight="1">
      <c r="B58" s="184"/>
      <c r="C58" s="185"/>
      <c r="D58" s="186" t="s">
        <v>117</v>
      </c>
      <c r="E58" s="187"/>
      <c r="F58" s="187"/>
      <c r="G58" s="187"/>
      <c r="H58" s="187"/>
      <c r="I58" s="188"/>
      <c r="J58" s="189">
        <f>J92</f>
        <v>0</v>
      </c>
      <c r="K58" s="190"/>
    </row>
    <row r="59" s="8" customFormat="1" ht="19.92" customHeight="1">
      <c r="B59" s="184"/>
      <c r="C59" s="185"/>
      <c r="D59" s="186" t="s">
        <v>118</v>
      </c>
      <c r="E59" s="187"/>
      <c r="F59" s="187"/>
      <c r="G59" s="187"/>
      <c r="H59" s="187"/>
      <c r="I59" s="188"/>
      <c r="J59" s="189">
        <f>J133</f>
        <v>0</v>
      </c>
      <c r="K59" s="190"/>
    </row>
    <row r="60" s="8" customFormat="1" ht="19.92" customHeight="1">
      <c r="B60" s="184"/>
      <c r="C60" s="185"/>
      <c r="D60" s="186" t="s">
        <v>119</v>
      </c>
      <c r="E60" s="187"/>
      <c r="F60" s="187"/>
      <c r="G60" s="187"/>
      <c r="H60" s="187"/>
      <c r="I60" s="188"/>
      <c r="J60" s="189">
        <f>J165</f>
        <v>0</v>
      </c>
      <c r="K60" s="190"/>
    </row>
    <row r="61" s="8" customFormat="1" ht="19.92" customHeight="1">
      <c r="B61" s="184"/>
      <c r="C61" s="185"/>
      <c r="D61" s="186" t="s">
        <v>120</v>
      </c>
      <c r="E61" s="187"/>
      <c r="F61" s="187"/>
      <c r="G61" s="187"/>
      <c r="H61" s="187"/>
      <c r="I61" s="188"/>
      <c r="J61" s="189">
        <f>J175</f>
        <v>0</v>
      </c>
      <c r="K61" s="190"/>
    </row>
    <row r="62" s="7" customFormat="1" ht="24.96" customHeight="1">
      <c r="B62" s="177"/>
      <c r="C62" s="178"/>
      <c r="D62" s="179" t="s">
        <v>121</v>
      </c>
      <c r="E62" s="180"/>
      <c r="F62" s="180"/>
      <c r="G62" s="180"/>
      <c r="H62" s="180"/>
      <c r="I62" s="181"/>
      <c r="J62" s="182">
        <f>J178</f>
        <v>0</v>
      </c>
      <c r="K62" s="183"/>
    </row>
    <row r="63" s="8" customFormat="1" ht="19.92" customHeight="1">
      <c r="B63" s="184"/>
      <c r="C63" s="185"/>
      <c r="D63" s="186" t="s">
        <v>122</v>
      </c>
      <c r="E63" s="187"/>
      <c r="F63" s="187"/>
      <c r="G63" s="187"/>
      <c r="H63" s="187"/>
      <c r="I63" s="188"/>
      <c r="J63" s="189">
        <f>J179</f>
        <v>0</v>
      </c>
      <c r="K63" s="190"/>
    </row>
    <row r="64" s="8" customFormat="1" ht="19.92" customHeight="1">
      <c r="B64" s="184"/>
      <c r="C64" s="185"/>
      <c r="D64" s="186" t="s">
        <v>123</v>
      </c>
      <c r="E64" s="187"/>
      <c r="F64" s="187"/>
      <c r="G64" s="187"/>
      <c r="H64" s="187"/>
      <c r="I64" s="188"/>
      <c r="J64" s="189">
        <f>J184</f>
        <v>0</v>
      </c>
      <c r="K64" s="190"/>
    </row>
    <row r="65" s="8" customFormat="1" ht="19.92" customHeight="1">
      <c r="B65" s="184"/>
      <c r="C65" s="185"/>
      <c r="D65" s="186" t="s">
        <v>124</v>
      </c>
      <c r="E65" s="187"/>
      <c r="F65" s="187"/>
      <c r="G65" s="187"/>
      <c r="H65" s="187"/>
      <c r="I65" s="188"/>
      <c r="J65" s="189">
        <f>J191</f>
        <v>0</v>
      </c>
      <c r="K65" s="190"/>
    </row>
    <row r="66" s="8" customFormat="1" ht="19.92" customHeight="1">
      <c r="B66" s="184"/>
      <c r="C66" s="185"/>
      <c r="D66" s="186" t="s">
        <v>125</v>
      </c>
      <c r="E66" s="187"/>
      <c r="F66" s="187"/>
      <c r="G66" s="187"/>
      <c r="H66" s="187"/>
      <c r="I66" s="188"/>
      <c r="J66" s="189">
        <f>J196</f>
        <v>0</v>
      </c>
      <c r="K66" s="190"/>
    </row>
    <row r="67" s="8" customFormat="1" ht="19.92" customHeight="1">
      <c r="B67" s="184"/>
      <c r="C67" s="185"/>
      <c r="D67" s="186" t="s">
        <v>126</v>
      </c>
      <c r="E67" s="187"/>
      <c r="F67" s="187"/>
      <c r="G67" s="187"/>
      <c r="H67" s="187"/>
      <c r="I67" s="188"/>
      <c r="J67" s="189">
        <f>J220</f>
        <v>0</v>
      </c>
      <c r="K67" s="190"/>
    </row>
    <row r="68" s="8" customFormat="1" ht="19.92" customHeight="1">
      <c r="B68" s="184"/>
      <c r="C68" s="185"/>
      <c r="D68" s="186" t="s">
        <v>127</v>
      </c>
      <c r="E68" s="187"/>
      <c r="F68" s="187"/>
      <c r="G68" s="187"/>
      <c r="H68" s="187"/>
      <c r="I68" s="188"/>
      <c r="J68" s="189">
        <f>J237</f>
        <v>0</v>
      </c>
      <c r="K68" s="190"/>
    </row>
    <row r="69" s="8" customFormat="1" ht="19.92" customHeight="1">
      <c r="B69" s="184"/>
      <c r="C69" s="185"/>
      <c r="D69" s="186" t="s">
        <v>128</v>
      </c>
      <c r="E69" s="187"/>
      <c r="F69" s="187"/>
      <c r="G69" s="187"/>
      <c r="H69" s="187"/>
      <c r="I69" s="188"/>
      <c r="J69" s="189">
        <f>J261</f>
        <v>0</v>
      </c>
      <c r="K69" s="190"/>
    </row>
    <row r="70" s="8" customFormat="1" ht="19.92" customHeight="1">
      <c r="B70" s="184"/>
      <c r="C70" s="185"/>
      <c r="D70" s="186" t="s">
        <v>129</v>
      </c>
      <c r="E70" s="187"/>
      <c r="F70" s="187"/>
      <c r="G70" s="187"/>
      <c r="H70" s="187"/>
      <c r="I70" s="188"/>
      <c r="J70" s="189">
        <f>J265</f>
        <v>0</v>
      </c>
      <c r="K70" s="190"/>
    </row>
    <row r="71" s="1" customFormat="1" ht="21.84" customHeight="1">
      <c r="B71" s="46"/>
      <c r="C71" s="47"/>
      <c r="D71" s="47"/>
      <c r="E71" s="47"/>
      <c r="F71" s="47"/>
      <c r="G71" s="47"/>
      <c r="H71" s="47"/>
      <c r="I71" s="144"/>
      <c r="J71" s="47"/>
      <c r="K71" s="51"/>
    </row>
    <row r="72" s="1" customFormat="1" ht="6.96" customHeight="1">
      <c r="B72" s="67"/>
      <c r="C72" s="68"/>
      <c r="D72" s="68"/>
      <c r="E72" s="68"/>
      <c r="F72" s="68"/>
      <c r="G72" s="68"/>
      <c r="H72" s="68"/>
      <c r="I72" s="166"/>
      <c r="J72" s="68"/>
      <c r="K72" s="69"/>
    </row>
    <row r="76" s="1" customFormat="1" ht="6.96" customHeight="1">
      <c r="B76" s="70"/>
      <c r="C76" s="71"/>
      <c r="D76" s="71"/>
      <c r="E76" s="71"/>
      <c r="F76" s="71"/>
      <c r="G76" s="71"/>
      <c r="H76" s="71"/>
      <c r="I76" s="169"/>
      <c r="J76" s="71"/>
      <c r="K76" s="71"/>
      <c r="L76" s="72"/>
    </row>
    <row r="77" s="1" customFormat="1" ht="36.96" customHeight="1">
      <c r="B77" s="46"/>
      <c r="C77" s="73" t="s">
        <v>130</v>
      </c>
      <c r="D77" s="74"/>
      <c r="E77" s="74"/>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4.4" customHeight="1">
      <c r="B79" s="46"/>
      <c r="C79" s="76" t="s">
        <v>18</v>
      </c>
      <c r="D79" s="74"/>
      <c r="E79" s="74"/>
      <c r="F79" s="74"/>
      <c r="G79" s="74"/>
      <c r="H79" s="74"/>
      <c r="I79" s="191"/>
      <c r="J79" s="74"/>
      <c r="K79" s="74"/>
      <c r="L79" s="72"/>
    </row>
    <row r="80" s="1" customFormat="1" ht="16.5" customHeight="1">
      <c r="B80" s="46"/>
      <c r="C80" s="74"/>
      <c r="D80" s="74"/>
      <c r="E80" s="192" t="str">
        <f>E7</f>
        <v>OPRAVA SOC. ZAŘÍZENÍ V OBJ. MJR. NOVÁKA 1455/34</v>
      </c>
      <c r="F80" s="76"/>
      <c r="G80" s="76"/>
      <c r="H80" s="76"/>
      <c r="I80" s="191"/>
      <c r="J80" s="74"/>
      <c r="K80" s="74"/>
      <c r="L80" s="72"/>
    </row>
    <row r="81" s="1" customFormat="1" ht="14.4" customHeight="1">
      <c r="B81" s="46"/>
      <c r="C81" s="76" t="s">
        <v>109</v>
      </c>
      <c r="D81" s="74"/>
      <c r="E81" s="74"/>
      <c r="F81" s="74"/>
      <c r="G81" s="74"/>
      <c r="H81" s="74"/>
      <c r="I81" s="191"/>
      <c r="J81" s="74"/>
      <c r="K81" s="74"/>
      <c r="L81" s="72"/>
    </row>
    <row r="82" s="1" customFormat="1" ht="17.25" customHeight="1">
      <c r="B82" s="46"/>
      <c r="C82" s="74"/>
      <c r="D82" s="74"/>
      <c r="E82" s="82" t="str">
        <f>E9</f>
        <v>18006BSO01 - 1NP</v>
      </c>
      <c r="F82" s="74"/>
      <c r="G82" s="74"/>
      <c r="H82" s="74"/>
      <c r="I82" s="191"/>
      <c r="J82" s="74"/>
      <c r="K82" s="74"/>
      <c r="L82" s="72"/>
    </row>
    <row r="83" s="1" customFormat="1" ht="6.96" customHeight="1">
      <c r="B83" s="46"/>
      <c r="C83" s="74"/>
      <c r="D83" s="74"/>
      <c r="E83" s="74"/>
      <c r="F83" s="74"/>
      <c r="G83" s="74"/>
      <c r="H83" s="74"/>
      <c r="I83" s="191"/>
      <c r="J83" s="74"/>
      <c r="K83" s="74"/>
      <c r="L83" s="72"/>
    </row>
    <row r="84" s="1" customFormat="1" ht="18" customHeight="1">
      <c r="B84" s="46"/>
      <c r="C84" s="76" t="s">
        <v>23</v>
      </c>
      <c r="D84" s="74"/>
      <c r="E84" s="74"/>
      <c r="F84" s="193" t="str">
        <f>F12</f>
        <v>Mjr. Nováka 1455/34,</v>
      </c>
      <c r="G84" s="74"/>
      <c r="H84" s="74"/>
      <c r="I84" s="194" t="s">
        <v>25</v>
      </c>
      <c r="J84" s="85" t="str">
        <f>IF(J12="","",J12)</f>
        <v>26. 3. 2018</v>
      </c>
      <c r="K84" s="74"/>
      <c r="L84" s="72"/>
    </row>
    <row r="85" s="1" customFormat="1" ht="6.96" customHeight="1">
      <c r="B85" s="46"/>
      <c r="C85" s="74"/>
      <c r="D85" s="74"/>
      <c r="E85" s="74"/>
      <c r="F85" s="74"/>
      <c r="G85" s="74"/>
      <c r="H85" s="74"/>
      <c r="I85" s="191"/>
      <c r="J85" s="74"/>
      <c r="K85" s="74"/>
      <c r="L85" s="72"/>
    </row>
    <row r="86" s="1" customFormat="1">
      <c r="B86" s="46"/>
      <c r="C86" s="76" t="s">
        <v>27</v>
      </c>
      <c r="D86" s="74"/>
      <c r="E86" s="74"/>
      <c r="F86" s="193" t="str">
        <f>E15</f>
        <v>STATUTÁRNÍ MĚSTO OSTRAVA, m.o. OSTRAVA- JIH</v>
      </c>
      <c r="G86" s="74"/>
      <c r="H86" s="74"/>
      <c r="I86" s="194" t="s">
        <v>34</v>
      </c>
      <c r="J86" s="193" t="str">
        <f>E21</f>
        <v>BYVAST pro s.r.o.</v>
      </c>
      <c r="K86" s="74"/>
      <c r="L86" s="72"/>
    </row>
    <row r="87" s="1" customFormat="1" ht="14.4" customHeight="1">
      <c r="B87" s="46"/>
      <c r="C87" s="76" t="s">
        <v>32</v>
      </c>
      <c r="D87" s="74"/>
      <c r="E87" s="74"/>
      <c r="F87" s="193" t="str">
        <f>IF(E18="","",E18)</f>
        <v/>
      </c>
      <c r="G87" s="74"/>
      <c r="H87" s="74"/>
      <c r="I87" s="191"/>
      <c r="J87" s="74"/>
      <c r="K87" s="74"/>
      <c r="L87" s="72"/>
    </row>
    <row r="88" s="1" customFormat="1" ht="10.32" customHeight="1">
      <c r="B88" s="46"/>
      <c r="C88" s="74"/>
      <c r="D88" s="74"/>
      <c r="E88" s="74"/>
      <c r="F88" s="74"/>
      <c r="G88" s="74"/>
      <c r="H88" s="74"/>
      <c r="I88" s="191"/>
      <c r="J88" s="74"/>
      <c r="K88" s="74"/>
      <c r="L88" s="72"/>
    </row>
    <row r="89" s="9" customFormat="1" ht="29.28" customHeight="1">
      <c r="B89" s="195"/>
      <c r="C89" s="196" t="s">
        <v>131</v>
      </c>
      <c r="D89" s="197" t="s">
        <v>60</v>
      </c>
      <c r="E89" s="197" t="s">
        <v>56</v>
      </c>
      <c r="F89" s="197" t="s">
        <v>132</v>
      </c>
      <c r="G89" s="197" t="s">
        <v>133</v>
      </c>
      <c r="H89" s="197" t="s">
        <v>134</v>
      </c>
      <c r="I89" s="198" t="s">
        <v>135</v>
      </c>
      <c r="J89" s="197" t="s">
        <v>113</v>
      </c>
      <c r="K89" s="199" t="s">
        <v>136</v>
      </c>
      <c r="L89" s="200"/>
      <c r="M89" s="102" t="s">
        <v>137</v>
      </c>
      <c r="N89" s="103" t="s">
        <v>45</v>
      </c>
      <c r="O89" s="103" t="s">
        <v>138</v>
      </c>
      <c r="P89" s="103" t="s">
        <v>139</v>
      </c>
      <c r="Q89" s="103" t="s">
        <v>140</v>
      </c>
      <c r="R89" s="103" t="s">
        <v>141</v>
      </c>
      <c r="S89" s="103" t="s">
        <v>142</v>
      </c>
      <c r="T89" s="104" t="s">
        <v>143</v>
      </c>
    </row>
    <row r="90" s="1" customFormat="1" ht="29.28" customHeight="1">
      <c r="B90" s="46"/>
      <c r="C90" s="108" t="s">
        <v>114</v>
      </c>
      <c r="D90" s="74"/>
      <c r="E90" s="74"/>
      <c r="F90" s="74"/>
      <c r="G90" s="74"/>
      <c r="H90" s="74"/>
      <c r="I90" s="191"/>
      <c r="J90" s="201">
        <f>BK90</f>
        <v>0</v>
      </c>
      <c r="K90" s="74"/>
      <c r="L90" s="72"/>
      <c r="M90" s="105"/>
      <c r="N90" s="106"/>
      <c r="O90" s="106"/>
      <c r="P90" s="202">
        <f>P91+P178</f>
        <v>0</v>
      </c>
      <c r="Q90" s="106"/>
      <c r="R90" s="202">
        <f>R91+R178</f>
        <v>7.2726703200000005</v>
      </c>
      <c r="S90" s="106"/>
      <c r="T90" s="203">
        <f>T91+T178</f>
        <v>12.2653122</v>
      </c>
      <c r="AT90" s="24" t="s">
        <v>74</v>
      </c>
      <c r="AU90" s="24" t="s">
        <v>115</v>
      </c>
      <c r="BK90" s="204">
        <f>BK91+BK178</f>
        <v>0</v>
      </c>
    </row>
    <row r="91" s="10" customFormat="1" ht="37.44" customHeight="1">
      <c r="B91" s="205"/>
      <c r="C91" s="206"/>
      <c r="D91" s="207" t="s">
        <v>74</v>
      </c>
      <c r="E91" s="208" t="s">
        <v>144</v>
      </c>
      <c r="F91" s="208" t="s">
        <v>145</v>
      </c>
      <c r="G91" s="206"/>
      <c r="H91" s="206"/>
      <c r="I91" s="209"/>
      <c r="J91" s="210">
        <f>BK91</f>
        <v>0</v>
      </c>
      <c r="K91" s="206"/>
      <c r="L91" s="211"/>
      <c r="M91" s="212"/>
      <c r="N91" s="213"/>
      <c r="O91" s="213"/>
      <c r="P91" s="214">
        <f>P92+P133+P165+P175</f>
        <v>0</v>
      </c>
      <c r="Q91" s="213"/>
      <c r="R91" s="214">
        <f>R92+R133+R165+R175</f>
        <v>6.0012068000000003</v>
      </c>
      <c r="S91" s="213"/>
      <c r="T91" s="215">
        <f>T92+T133+T165+T175</f>
        <v>11.277193200000001</v>
      </c>
      <c r="AR91" s="216" t="s">
        <v>83</v>
      </c>
      <c r="AT91" s="217" t="s">
        <v>74</v>
      </c>
      <c r="AU91" s="217" t="s">
        <v>75</v>
      </c>
      <c r="AY91" s="216" t="s">
        <v>146</v>
      </c>
      <c r="BK91" s="218">
        <f>BK92+BK133+BK165+BK175</f>
        <v>0</v>
      </c>
    </row>
    <row r="92" s="10" customFormat="1" ht="19.92" customHeight="1">
      <c r="B92" s="205"/>
      <c r="C92" s="206"/>
      <c r="D92" s="207" t="s">
        <v>74</v>
      </c>
      <c r="E92" s="219" t="s">
        <v>147</v>
      </c>
      <c r="F92" s="219" t="s">
        <v>148</v>
      </c>
      <c r="G92" s="206"/>
      <c r="H92" s="206"/>
      <c r="I92" s="209"/>
      <c r="J92" s="220">
        <f>BK92</f>
        <v>0</v>
      </c>
      <c r="K92" s="206"/>
      <c r="L92" s="211"/>
      <c r="M92" s="212"/>
      <c r="N92" s="213"/>
      <c r="O92" s="213"/>
      <c r="P92" s="214">
        <f>SUM(P93:P132)</f>
        <v>0</v>
      </c>
      <c r="Q92" s="213"/>
      <c r="R92" s="214">
        <f>SUM(R93:R132)</f>
        <v>6.0005692000000002</v>
      </c>
      <c r="S92" s="213"/>
      <c r="T92" s="215">
        <f>SUM(T93:T132)</f>
        <v>0</v>
      </c>
      <c r="AR92" s="216" t="s">
        <v>83</v>
      </c>
      <c r="AT92" s="217" t="s">
        <v>74</v>
      </c>
      <c r="AU92" s="217" t="s">
        <v>83</v>
      </c>
      <c r="AY92" s="216" t="s">
        <v>146</v>
      </c>
      <c r="BK92" s="218">
        <f>SUM(BK93:BK132)</f>
        <v>0</v>
      </c>
    </row>
    <row r="93" s="1" customFormat="1" ht="25.5" customHeight="1">
      <c r="B93" s="46"/>
      <c r="C93" s="221" t="s">
        <v>83</v>
      </c>
      <c r="D93" s="221" t="s">
        <v>149</v>
      </c>
      <c r="E93" s="222" t="s">
        <v>150</v>
      </c>
      <c r="F93" s="223" t="s">
        <v>151</v>
      </c>
      <c r="G93" s="224" t="s">
        <v>152</v>
      </c>
      <c r="H93" s="225">
        <v>15.94</v>
      </c>
      <c r="I93" s="226"/>
      <c r="J93" s="227">
        <f>ROUND(I93*H93,2)</f>
        <v>0</v>
      </c>
      <c r="K93" s="223" t="s">
        <v>153</v>
      </c>
      <c r="L93" s="72"/>
      <c r="M93" s="228" t="s">
        <v>21</v>
      </c>
      <c r="N93" s="229" t="s">
        <v>46</v>
      </c>
      <c r="O93" s="47"/>
      <c r="P93" s="230">
        <f>O93*H93</f>
        <v>0</v>
      </c>
      <c r="Q93" s="230">
        <v>0.0043800000000000002</v>
      </c>
      <c r="R93" s="230">
        <f>Q93*H93</f>
        <v>0.069817199999999996</v>
      </c>
      <c r="S93" s="230">
        <v>0</v>
      </c>
      <c r="T93" s="231">
        <f>S93*H93</f>
        <v>0</v>
      </c>
      <c r="AR93" s="24" t="s">
        <v>154</v>
      </c>
      <c r="AT93" s="24" t="s">
        <v>149</v>
      </c>
      <c r="AU93" s="24" t="s">
        <v>85</v>
      </c>
      <c r="AY93" s="24" t="s">
        <v>146</v>
      </c>
      <c r="BE93" s="232">
        <f>IF(N93="základní",J93,0)</f>
        <v>0</v>
      </c>
      <c r="BF93" s="232">
        <f>IF(N93="snížená",J93,0)</f>
        <v>0</v>
      </c>
      <c r="BG93" s="232">
        <f>IF(N93="zákl. přenesená",J93,0)</f>
        <v>0</v>
      </c>
      <c r="BH93" s="232">
        <f>IF(N93="sníž. přenesená",J93,0)</f>
        <v>0</v>
      </c>
      <c r="BI93" s="232">
        <f>IF(N93="nulová",J93,0)</f>
        <v>0</v>
      </c>
      <c r="BJ93" s="24" t="s">
        <v>83</v>
      </c>
      <c r="BK93" s="232">
        <f>ROUND(I93*H93,2)</f>
        <v>0</v>
      </c>
      <c r="BL93" s="24" t="s">
        <v>154</v>
      </c>
      <c r="BM93" s="24" t="s">
        <v>155</v>
      </c>
    </row>
    <row r="94" s="1" customFormat="1">
      <c r="B94" s="46"/>
      <c r="C94" s="74"/>
      <c r="D94" s="233" t="s">
        <v>156</v>
      </c>
      <c r="E94" s="74"/>
      <c r="F94" s="234" t="s">
        <v>157</v>
      </c>
      <c r="G94" s="74"/>
      <c r="H94" s="74"/>
      <c r="I94" s="191"/>
      <c r="J94" s="74"/>
      <c r="K94" s="74"/>
      <c r="L94" s="72"/>
      <c r="M94" s="235"/>
      <c r="N94" s="47"/>
      <c r="O94" s="47"/>
      <c r="P94" s="47"/>
      <c r="Q94" s="47"/>
      <c r="R94" s="47"/>
      <c r="S94" s="47"/>
      <c r="T94" s="95"/>
      <c r="AT94" s="24" t="s">
        <v>156</v>
      </c>
      <c r="AU94" s="24" t="s">
        <v>85</v>
      </c>
    </row>
    <row r="95" s="11" customFormat="1">
      <c r="B95" s="236"/>
      <c r="C95" s="237"/>
      <c r="D95" s="233" t="s">
        <v>158</v>
      </c>
      <c r="E95" s="238" t="s">
        <v>21</v>
      </c>
      <c r="F95" s="239" t="s">
        <v>159</v>
      </c>
      <c r="G95" s="237"/>
      <c r="H95" s="240">
        <v>0.95999999999999996</v>
      </c>
      <c r="I95" s="241"/>
      <c r="J95" s="237"/>
      <c r="K95" s="237"/>
      <c r="L95" s="242"/>
      <c r="M95" s="243"/>
      <c r="N95" s="244"/>
      <c r="O95" s="244"/>
      <c r="P95" s="244"/>
      <c r="Q95" s="244"/>
      <c r="R95" s="244"/>
      <c r="S95" s="244"/>
      <c r="T95" s="245"/>
      <c r="AT95" s="246" t="s">
        <v>158</v>
      </c>
      <c r="AU95" s="246" t="s">
        <v>85</v>
      </c>
      <c r="AV95" s="11" t="s">
        <v>85</v>
      </c>
      <c r="AW95" s="11" t="s">
        <v>38</v>
      </c>
      <c r="AX95" s="11" t="s">
        <v>75</v>
      </c>
      <c r="AY95" s="246" t="s">
        <v>146</v>
      </c>
    </row>
    <row r="96" s="11" customFormat="1">
      <c r="B96" s="236"/>
      <c r="C96" s="237"/>
      <c r="D96" s="233" t="s">
        <v>158</v>
      </c>
      <c r="E96" s="238" t="s">
        <v>21</v>
      </c>
      <c r="F96" s="239" t="s">
        <v>160</v>
      </c>
      <c r="G96" s="237"/>
      <c r="H96" s="240">
        <v>1.74</v>
      </c>
      <c r="I96" s="241"/>
      <c r="J96" s="237"/>
      <c r="K96" s="237"/>
      <c r="L96" s="242"/>
      <c r="M96" s="243"/>
      <c r="N96" s="244"/>
      <c r="O96" s="244"/>
      <c r="P96" s="244"/>
      <c r="Q96" s="244"/>
      <c r="R96" s="244"/>
      <c r="S96" s="244"/>
      <c r="T96" s="245"/>
      <c r="AT96" s="246" t="s">
        <v>158</v>
      </c>
      <c r="AU96" s="246" t="s">
        <v>85</v>
      </c>
      <c r="AV96" s="11" t="s">
        <v>85</v>
      </c>
      <c r="AW96" s="11" t="s">
        <v>38</v>
      </c>
      <c r="AX96" s="11" t="s">
        <v>75</v>
      </c>
      <c r="AY96" s="246" t="s">
        <v>146</v>
      </c>
    </row>
    <row r="97" s="11" customFormat="1">
      <c r="B97" s="236"/>
      <c r="C97" s="237"/>
      <c r="D97" s="233" t="s">
        <v>158</v>
      </c>
      <c r="E97" s="238" t="s">
        <v>21</v>
      </c>
      <c r="F97" s="239" t="s">
        <v>161</v>
      </c>
      <c r="G97" s="237"/>
      <c r="H97" s="240">
        <v>1.6799999999999999</v>
      </c>
      <c r="I97" s="241"/>
      <c r="J97" s="237"/>
      <c r="K97" s="237"/>
      <c r="L97" s="242"/>
      <c r="M97" s="243"/>
      <c r="N97" s="244"/>
      <c r="O97" s="244"/>
      <c r="P97" s="244"/>
      <c r="Q97" s="244"/>
      <c r="R97" s="244"/>
      <c r="S97" s="244"/>
      <c r="T97" s="245"/>
      <c r="AT97" s="246" t="s">
        <v>158</v>
      </c>
      <c r="AU97" s="246" t="s">
        <v>85</v>
      </c>
      <c r="AV97" s="11" t="s">
        <v>85</v>
      </c>
      <c r="AW97" s="11" t="s">
        <v>38</v>
      </c>
      <c r="AX97" s="11" t="s">
        <v>75</v>
      </c>
      <c r="AY97" s="246" t="s">
        <v>146</v>
      </c>
    </row>
    <row r="98" s="11" customFormat="1">
      <c r="B98" s="236"/>
      <c r="C98" s="237"/>
      <c r="D98" s="233" t="s">
        <v>158</v>
      </c>
      <c r="E98" s="238" t="s">
        <v>21</v>
      </c>
      <c r="F98" s="239" t="s">
        <v>162</v>
      </c>
      <c r="G98" s="237"/>
      <c r="H98" s="240">
        <v>3</v>
      </c>
      <c r="I98" s="241"/>
      <c r="J98" s="237"/>
      <c r="K98" s="237"/>
      <c r="L98" s="242"/>
      <c r="M98" s="243"/>
      <c r="N98" s="244"/>
      <c r="O98" s="244"/>
      <c r="P98" s="244"/>
      <c r="Q98" s="244"/>
      <c r="R98" s="244"/>
      <c r="S98" s="244"/>
      <c r="T98" s="245"/>
      <c r="AT98" s="246" t="s">
        <v>158</v>
      </c>
      <c r="AU98" s="246" t="s">
        <v>85</v>
      </c>
      <c r="AV98" s="11" t="s">
        <v>85</v>
      </c>
      <c r="AW98" s="11" t="s">
        <v>38</v>
      </c>
      <c r="AX98" s="11" t="s">
        <v>75</v>
      </c>
      <c r="AY98" s="246" t="s">
        <v>146</v>
      </c>
    </row>
    <row r="99" s="11" customFormat="1">
      <c r="B99" s="236"/>
      <c r="C99" s="237"/>
      <c r="D99" s="233" t="s">
        <v>158</v>
      </c>
      <c r="E99" s="238" t="s">
        <v>21</v>
      </c>
      <c r="F99" s="239" t="s">
        <v>163</v>
      </c>
      <c r="G99" s="237"/>
      <c r="H99" s="240">
        <v>4.3200000000000003</v>
      </c>
      <c r="I99" s="241"/>
      <c r="J99" s="237"/>
      <c r="K99" s="237"/>
      <c r="L99" s="242"/>
      <c r="M99" s="243"/>
      <c r="N99" s="244"/>
      <c r="O99" s="244"/>
      <c r="P99" s="244"/>
      <c r="Q99" s="244"/>
      <c r="R99" s="244"/>
      <c r="S99" s="244"/>
      <c r="T99" s="245"/>
      <c r="AT99" s="246" t="s">
        <v>158</v>
      </c>
      <c r="AU99" s="246" t="s">
        <v>85</v>
      </c>
      <c r="AV99" s="11" t="s">
        <v>85</v>
      </c>
      <c r="AW99" s="11" t="s">
        <v>38</v>
      </c>
      <c r="AX99" s="11" t="s">
        <v>75</v>
      </c>
      <c r="AY99" s="246" t="s">
        <v>146</v>
      </c>
    </row>
    <row r="100" s="11" customFormat="1">
      <c r="B100" s="236"/>
      <c r="C100" s="237"/>
      <c r="D100" s="233" t="s">
        <v>158</v>
      </c>
      <c r="E100" s="238" t="s">
        <v>21</v>
      </c>
      <c r="F100" s="239" t="s">
        <v>164</v>
      </c>
      <c r="G100" s="237"/>
      <c r="H100" s="240">
        <v>4.2400000000000002</v>
      </c>
      <c r="I100" s="241"/>
      <c r="J100" s="237"/>
      <c r="K100" s="237"/>
      <c r="L100" s="242"/>
      <c r="M100" s="243"/>
      <c r="N100" s="244"/>
      <c r="O100" s="244"/>
      <c r="P100" s="244"/>
      <c r="Q100" s="244"/>
      <c r="R100" s="244"/>
      <c r="S100" s="244"/>
      <c r="T100" s="245"/>
      <c r="AT100" s="246" t="s">
        <v>158</v>
      </c>
      <c r="AU100" s="246" t="s">
        <v>85</v>
      </c>
      <c r="AV100" s="11" t="s">
        <v>85</v>
      </c>
      <c r="AW100" s="11" t="s">
        <v>38</v>
      </c>
      <c r="AX100" s="11" t="s">
        <v>75</v>
      </c>
      <c r="AY100" s="246" t="s">
        <v>146</v>
      </c>
    </row>
    <row r="101" s="12" customFormat="1">
      <c r="B101" s="247"/>
      <c r="C101" s="248"/>
      <c r="D101" s="233" t="s">
        <v>158</v>
      </c>
      <c r="E101" s="249" t="s">
        <v>21</v>
      </c>
      <c r="F101" s="250" t="s">
        <v>165</v>
      </c>
      <c r="G101" s="248"/>
      <c r="H101" s="251">
        <v>15.94</v>
      </c>
      <c r="I101" s="252"/>
      <c r="J101" s="248"/>
      <c r="K101" s="248"/>
      <c r="L101" s="253"/>
      <c r="M101" s="254"/>
      <c r="N101" s="255"/>
      <c r="O101" s="255"/>
      <c r="P101" s="255"/>
      <c r="Q101" s="255"/>
      <c r="R101" s="255"/>
      <c r="S101" s="255"/>
      <c r="T101" s="256"/>
      <c r="AT101" s="257" t="s">
        <v>158</v>
      </c>
      <c r="AU101" s="257" t="s">
        <v>85</v>
      </c>
      <c r="AV101" s="12" t="s">
        <v>154</v>
      </c>
      <c r="AW101" s="12" t="s">
        <v>38</v>
      </c>
      <c r="AX101" s="12" t="s">
        <v>83</v>
      </c>
      <c r="AY101" s="257" t="s">
        <v>146</v>
      </c>
    </row>
    <row r="102" s="1" customFormat="1" ht="25.5" customHeight="1">
      <c r="B102" s="46"/>
      <c r="C102" s="221" t="s">
        <v>85</v>
      </c>
      <c r="D102" s="221" t="s">
        <v>149</v>
      </c>
      <c r="E102" s="222" t="s">
        <v>166</v>
      </c>
      <c r="F102" s="223" t="s">
        <v>167</v>
      </c>
      <c r="G102" s="224" t="s">
        <v>152</v>
      </c>
      <c r="H102" s="225">
        <v>15.94</v>
      </c>
      <c r="I102" s="226"/>
      <c r="J102" s="227">
        <f>ROUND(I102*H102,2)</f>
        <v>0</v>
      </c>
      <c r="K102" s="223" t="s">
        <v>153</v>
      </c>
      <c r="L102" s="72"/>
      <c r="M102" s="228" t="s">
        <v>21</v>
      </c>
      <c r="N102" s="229" t="s">
        <v>46</v>
      </c>
      <c r="O102" s="47"/>
      <c r="P102" s="230">
        <f>O102*H102</f>
        <v>0</v>
      </c>
      <c r="Q102" s="230">
        <v>0.0030000000000000001</v>
      </c>
      <c r="R102" s="230">
        <f>Q102*H102</f>
        <v>0.047820000000000001</v>
      </c>
      <c r="S102" s="230">
        <v>0</v>
      </c>
      <c r="T102" s="231">
        <f>S102*H102</f>
        <v>0</v>
      </c>
      <c r="AR102" s="24" t="s">
        <v>154</v>
      </c>
      <c r="AT102" s="24" t="s">
        <v>149</v>
      </c>
      <c r="AU102" s="24" t="s">
        <v>85</v>
      </c>
      <c r="AY102" s="24" t="s">
        <v>146</v>
      </c>
      <c r="BE102" s="232">
        <f>IF(N102="základní",J102,0)</f>
        <v>0</v>
      </c>
      <c r="BF102" s="232">
        <f>IF(N102="snížená",J102,0)</f>
        <v>0</v>
      </c>
      <c r="BG102" s="232">
        <f>IF(N102="zákl. přenesená",J102,0)</f>
        <v>0</v>
      </c>
      <c r="BH102" s="232">
        <f>IF(N102="sníž. přenesená",J102,0)</f>
        <v>0</v>
      </c>
      <c r="BI102" s="232">
        <f>IF(N102="nulová",J102,0)</f>
        <v>0</v>
      </c>
      <c r="BJ102" s="24" t="s">
        <v>83</v>
      </c>
      <c r="BK102" s="232">
        <f>ROUND(I102*H102,2)</f>
        <v>0</v>
      </c>
      <c r="BL102" s="24" t="s">
        <v>154</v>
      </c>
      <c r="BM102" s="24" t="s">
        <v>168</v>
      </c>
    </row>
    <row r="103" s="1" customFormat="1" ht="16.5" customHeight="1">
      <c r="B103" s="46"/>
      <c r="C103" s="221" t="s">
        <v>169</v>
      </c>
      <c r="D103" s="221" t="s">
        <v>149</v>
      </c>
      <c r="E103" s="222" t="s">
        <v>170</v>
      </c>
      <c r="F103" s="223" t="s">
        <v>171</v>
      </c>
      <c r="G103" s="224" t="s">
        <v>152</v>
      </c>
      <c r="H103" s="225">
        <v>60.810000000000002</v>
      </c>
      <c r="I103" s="226"/>
      <c r="J103" s="227">
        <f>ROUND(I103*H103,2)</f>
        <v>0</v>
      </c>
      <c r="K103" s="223" t="s">
        <v>153</v>
      </c>
      <c r="L103" s="72"/>
      <c r="M103" s="228" t="s">
        <v>21</v>
      </c>
      <c r="N103" s="229" t="s">
        <v>46</v>
      </c>
      <c r="O103" s="47"/>
      <c r="P103" s="230">
        <f>O103*H103</f>
        <v>0</v>
      </c>
      <c r="Q103" s="230">
        <v>0.0030000000000000001</v>
      </c>
      <c r="R103" s="230">
        <f>Q103*H103</f>
        <v>0.18243000000000001</v>
      </c>
      <c r="S103" s="230">
        <v>0</v>
      </c>
      <c r="T103" s="231">
        <f>S103*H103</f>
        <v>0</v>
      </c>
      <c r="AR103" s="24" t="s">
        <v>154</v>
      </c>
      <c r="AT103" s="24" t="s">
        <v>149</v>
      </c>
      <c r="AU103" s="24" t="s">
        <v>85</v>
      </c>
      <c r="AY103" s="24" t="s">
        <v>146</v>
      </c>
      <c r="BE103" s="232">
        <f>IF(N103="základní",J103,0)</f>
        <v>0</v>
      </c>
      <c r="BF103" s="232">
        <f>IF(N103="snížená",J103,0)</f>
        <v>0</v>
      </c>
      <c r="BG103" s="232">
        <f>IF(N103="zákl. přenesená",J103,0)</f>
        <v>0</v>
      </c>
      <c r="BH103" s="232">
        <f>IF(N103="sníž. přenesená",J103,0)</f>
        <v>0</v>
      </c>
      <c r="BI103" s="232">
        <f>IF(N103="nulová",J103,0)</f>
        <v>0</v>
      </c>
      <c r="BJ103" s="24" t="s">
        <v>83</v>
      </c>
      <c r="BK103" s="232">
        <f>ROUND(I103*H103,2)</f>
        <v>0</v>
      </c>
      <c r="BL103" s="24" t="s">
        <v>154</v>
      </c>
      <c r="BM103" s="24" t="s">
        <v>172</v>
      </c>
    </row>
    <row r="104" s="11" customFormat="1">
      <c r="B104" s="236"/>
      <c r="C104" s="237"/>
      <c r="D104" s="233" t="s">
        <v>158</v>
      </c>
      <c r="E104" s="238" t="s">
        <v>21</v>
      </c>
      <c r="F104" s="239" t="s">
        <v>173</v>
      </c>
      <c r="G104" s="237"/>
      <c r="H104" s="240">
        <v>11.390000000000001</v>
      </c>
      <c r="I104" s="241"/>
      <c r="J104" s="237"/>
      <c r="K104" s="237"/>
      <c r="L104" s="242"/>
      <c r="M104" s="243"/>
      <c r="N104" s="244"/>
      <c r="O104" s="244"/>
      <c r="P104" s="244"/>
      <c r="Q104" s="244"/>
      <c r="R104" s="244"/>
      <c r="S104" s="244"/>
      <c r="T104" s="245"/>
      <c r="AT104" s="246" t="s">
        <v>158</v>
      </c>
      <c r="AU104" s="246" t="s">
        <v>85</v>
      </c>
      <c r="AV104" s="11" t="s">
        <v>85</v>
      </c>
      <c r="AW104" s="11" t="s">
        <v>38</v>
      </c>
      <c r="AX104" s="11" t="s">
        <v>75</v>
      </c>
      <c r="AY104" s="246" t="s">
        <v>146</v>
      </c>
    </row>
    <row r="105" s="11" customFormat="1">
      <c r="B105" s="236"/>
      <c r="C105" s="237"/>
      <c r="D105" s="233" t="s">
        <v>158</v>
      </c>
      <c r="E105" s="238" t="s">
        <v>21</v>
      </c>
      <c r="F105" s="239" t="s">
        <v>174</v>
      </c>
      <c r="G105" s="237"/>
      <c r="H105" s="240">
        <v>13.32</v>
      </c>
      <c r="I105" s="241"/>
      <c r="J105" s="237"/>
      <c r="K105" s="237"/>
      <c r="L105" s="242"/>
      <c r="M105" s="243"/>
      <c r="N105" s="244"/>
      <c r="O105" s="244"/>
      <c r="P105" s="244"/>
      <c r="Q105" s="244"/>
      <c r="R105" s="244"/>
      <c r="S105" s="244"/>
      <c r="T105" s="245"/>
      <c r="AT105" s="246" t="s">
        <v>158</v>
      </c>
      <c r="AU105" s="246" t="s">
        <v>85</v>
      </c>
      <c r="AV105" s="11" t="s">
        <v>85</v>
      </c>
      <c r="AW105" s="11" t="s">
        <v>38</v>
      </c>
      <c r="AX105" s="11" t="s">
        <v>75</v>
      </c>
      <c r="AY105" s="246" t="s">
        <v>146</v>
      </c>
    </row>
    <row r="106" s="11" customFormat="1">
      <c r="B106" s="236"/>
      <c r="C106" s="237"/>
      <c r="D106" s="233" t="s">
        <v>158</v>
      </c>
      <c r="E106" s="238" t="s">
        <v>21</v>
      </c>
      <c r="F106" s="239" t="s">
        <v>175</v>
      </c>
      <c r="G106" s="237"/>
      <c r="H106" s="240">
        <v>13</v>
      </c>
      <c r="I106" s="241"/>
      <c r="J106" s="237"/>
      <c r="K106" s="237"/>
      <c r="L106" s="242"/>
      <c r="M106" s="243"/>
      <c r="N106" s="244"/>
      <c r="O106" s="244"/>
      <c r="P106" s="244"/>
      <c r="Q106" s="244"/>
      <c r="R106" s="244"/>
      <c r="S106" s="244"/>
      <c r="T106" s="245"/>
      <c r="AT106" s="246" t="s">
        <v>158</v>
      </c>
      <c r="AU106" s="246" t="s">
        <v>85</v>
      </c>
      <c r="AV106" s="11" t="s">
        <v>85</v>
      </c>
      <c r="AW106" s="11" t="s">
        <v>38</v>
      </c>
      <c r="AX106" s="11" t="s">
        <v>75</v>
      </c>
      <c r="AY106" s="246" t="s">
        <v>146</v>
      </c>
    </row>
    <row r="107" s="11" customFormat="1">
      <c r="B107" s="236"/>
      <c r="C107" s="237"/>
      <c r="D107" s="233" t="s">
        <v>158</v>
      </c>
      <c r="E107" s="238" t="s">
        <v>21</v>
      </c>
      <c r="F107" s="239" t="s">
        <v>176</v>
      </c>
      <c r="G107" s="237"/>
      <c r="H107" s="240">
        <v>19.719999999999999</v>
      </c>
      <c r="I107" s="241"/>
      <c r="J107" s="237"/>
      <c r="K107" s="237"/>
      <c r="L107" s="242"/>
      <c r="M107" s="243"/>
      <c r="N107" s="244"/>
      <c r="O107" s="244"/>
      <c r="P107" s="244"/>
      <c r="Q107" s="244"/>
      <c r="R107" s="244"/>
      <c r="S107" s="244"/>
      <c r="T107" s="245"/>
      <c r="AT107" s="246" t="s">
        <v>158</v>
      </c>
      <c r="AU107" s="246" t="s">
        <v>85</v>
      </c>
      <c r="AV107" s="11" t="s">
        <v>85</v>
      </c>
      <c r="AW107" s="11" t="s">
        <v>38</v>
      </c>
      <c r="AX107" s="11" t="s">
        <v>75</v>
      </c>
      <c r="AY107" s="246" t="s">
        <v>146</v>
      </c>
    </row>
    <row r="108" s="11" customFormat="1">
      <c r="B108" s="236"/>
      <c r="C108" s="237"/>
      <c r="D108" s="233" t="s">
        <v>158</v>
      </c>
      <c r="E108" s="238" t="s">
        <v>21</v>
      </c>
      <c r="F108" s="239" t="s">
        <v>177</v>
      </c>
      <c r="G108" s="237"/>
      <c r="H108" s="240">
        <v>24.850000000000001</v>
      </c>
      <c r="I108" s="241"/>
      <c r="J108" s="237"/>
      <c r="K108" s="237"/>
      <c r="L108" s="242"/>
      <c r="M108" s="243"/>
      <c r="N108" s="244"/>
      <c r="O108" s="244"/>
      <c r="P108" s="244"/>
      <c r="Q108" s="244"/>
      <c r="R108" s="244"/>
      <c r="S108" s="244"/>
      <c r="T108" s="245"/>
      <c r="AT108" s="246" t="s">
        <v>158</v>
      </c>
      <c r="AU108" s="246" t="s">
        <v>85</v>
      </c>
      <c r="AV108" s="11" t="s">
        <v>85</v>
      </c>
      <c r="AW108" s="11" t="s">
        <v>38</v>
      </c>
      <c r="AX108" s="11" t="s">
        <v>75</v>
      </c>
      <c r="AY108" s="246" t="s">
        <v>146</v>
      </c>
    </row>
    <row r="109" s="11" customFormat="1">
      <c r="B109" s="236"/>
      <c r="C109" s="237"/>
      <c r="D109" s="233" t="s">
        <v>158</v>
      </c>
      <c r="E109" s="238" t="s">
        <v>21</v>
      </c>
      <c r="F109" s="239" t="s">
        <v>178</v>
      </c>
      <c r="G109" s="237"/>
      <c r="H109" s="240">
        <v>25.170000000000002</v>
      </c>
      <c r="I109" s="241"/>
      <c r="J109" s="237"/>
      <c r="K109" s="237"/>
      <c r="L109" s="242"/>
      <c r="M109" s="243"/>
      <c r="N109" s="244"/>
      <c r="O109" s="244"/>
      <c r="P109" s="244"/>
      <c r="Q109" s="244"/>
      <c r="R109" s="244"/>
      <c r="S109" s="244"/>
      <c r="T109" s="245"/>
      <c r="AT109" s="246" t="s">
        <v>158</v>
      </c>
      <c r="AU109" s="246" t="s">
        <v>85</v>
      </c>
      <c r="AV109" s="11" t="s">
        <v>85</v>
      </c>
      <c r="AW109" s="11" t="s">
        <v>38</v>
      </c>
      <c r="AX109" s="11" t="s">
        <v>75</v>
      </c>
      <c r="AY109" s="246" t="s">
        <v>146</v>
      </c>
    </row>
    <row r="110" s="13" customFormat="1">
      <c r="B110" s="258"/>
      <c r="C110" s="259"/>
      <c r="D110" s="233" t="s">
        <v>158</v>
      </c>
      <c r="E110" s="260" t="s">
        <v>21</v>
      </c>
      <c r="F110" s="261" t="s">
        <v>179</v>
      </c>
      <c r="G110" s="259"/>
      <c r="H110" s="262">
        <v>107.45</v>
      </c>
      <c r="I110" s="263"/>
      <c r="J110" s="259"/>
      <c r="K110" s="259"/>
      <c r="L110" s="264"/>
      <c r="M110" s="265"/>
      <c r="N110" s="266"/>
      <c r="O110" s="266"/>
      <c r="P110" s="266"/>
      <c r="Q110" s="266"/>
      <c r="R110" s="266"/>
      <c r="S110" s="266"/>
      <c r="T110" s="267"/>
      <c r="AT110" s="268" t="s">
        <v>158</v>
      </c>
      <c r="AU110" s="268" t="s">
        <v>85</v>
      </c>
      <c r="AV110" s="13" t="s">
        <v>169</v>
      </c>
      <c r="AW110" s="13" t="s">
        <v>38</v>
      </c>
      <c r="AX110" s="13" t="s">
        <v>75</v>
      </c>
      <c r="AY110" s="268" t="s">
        <v>146</v>
      </c>
    </row>
    <row r="111" s="11" customFormat="1">
      <c r="B111" s="236"/>
      <c r="C111" s="237"/>
      <c r="D111" s="233" t="s">
        <v>158</v>
      </c>
      <c r="E111" s="238" t="s">
        <v>21</v>
      </c>
      <c r="F111" s="239" t="s">
        <v>180</v>
      </c>
      <c r="G111" s="237"/>
      <c r="H111" s="240">
        <v>-46.640000000000001</v>
      </c>
      <c r="I111" s="241"/>
      <c r="J111" s="237"/>
      <c r="K111" s="237"/>
      <c r="L111" s="242"/>
      <c r="M111" s="243"/>
      <c r="N111" s="244"/>
      <c r="O111" s="244"/>
      <c r="P111" s="244"/>
      <c r="Q111" s="244"/>
      <c r="R111" s="244"/>
      <c r="S111" s="244"/>
      <c r="T111" s="245"/>
      <c r="AT111" s="246" t="s">
        <v>158</v>
      </c>
      <c r="AU111" s="246" t="s">
        <v>85</v>
      </c>
      <c r="AV111" s="11" t="s">
        <v>85</v>
      </c>
      <c r="AW111" s="11" t="s">
        <v>38</v>
      </c>
      <c r="AX111" s="11" t="s">
        <v>75</v>
      </c>
      <c r="AY111" s="246" t="s">
        <v>146</v>
      </c>
    </row>
    <row r="112" s="12" customFormat="1">
      <c r="B112" s="247"/>
      <c r="C112" s="248"/>
      <c r="D112" s="233" t="s">
        <v>158</v>
      </c>
      <c r="E112" s="249" t="s">
        <v>21</v>
      </c>
      <c r="F112" s="250" t="s">
        <v>165</v>
      </c>
      <c r="G112" s="248"/>
      <c r="H112" s="251">
        <v>60.810000000000002</v>
      </c>
      <c r="I112" s="252"/>
      <c r="J112" s="248"/>
      <c r="K112" s="248"/>
      <c r="L112" s="253"/>
      <c r="M112" s="254"/>
      <c r="N112" s="255"/>
      <c r="O112" s="255"/>
      <c r="P112" s="255"/>
      <c r="Q112" s="255"/>
      <c r="R112" s="255"/>
      <c r="S112" s="255"/>
      <c r="T112" s="256"/>
      <c r="AT112" s="257" t="s">
        <v>158</v>
      </c>
      <c r="AU112" s="257" t="s">
        <v>85</v>
      </c>
      <c r="AV112" s="12" t="s">
        <v>154</v>
      </c>
      <c r="AW112" s="12" t="s">
        <v>38</v>
      </c>
      <c r="AX112" s="12" t="s">
        <v>83</v>
      </c>
      <c r="AY112" s="257" t="s">
        <v>146</v>
      </c>
    </row>
    <row r="113" s="1" customFormat="1" ht="25.5" customHeight="1">
      <c r="B113" s="46"/>
      <c r="C113" s="221" t="s">
        <v>154</v>
      </c>
      <c r="D113" s="221" t="s">
        <v>149</v>
      </c>
      <c r="E113" s="222" t="s">
        <v>181</v>
      </c>
      <c r="F113" s="223" t="s">
        <v>182</v>
      </c>
      <c r="G113" s="224" t="s">
        <v>152</v>
      </c>
      <c r="H113" s="225">
        <v>107.45</v>
      </c>
      <c r="I113" s="226"/>
      <c r="J113" s="227">
        <f>ROUND(I113*H113,2)</f>
        <v>0</v>
      </c>
      <c r="K113" s="223" t="s">
        <v>153</v>
      </c>
      <c r="L113" s="72"/>
      <c r="M113" s="228" t="s">
        <v>21</v>
      </c>
      <c r="N113" s="229" t="s">
        <v>46</v>
      </c>
      <c r="O113" s="47"/>
      <c r="P113" s="230">
        <f>O113*H113</f>
        <v>0</v>
      </c>
      <c r="Q113" s="230">
        <v>0.015400000000000001</v>
      </c>
      <c r="R113" s="230">
        <f>Q113*H113</f>
        <v>1.65473</v>
      </c>
      <c r="S113" s="230">
        <v>0</v>
      </c>
      <c r="T113" s="231">
        <f>S113*H113</f>
        <v>0</v>
      </c>
      <c r="AR113" s="24" t="s">
        <v>154</v>
      </c>
      <c r="AT113" s="24" t="s">
        <v>149</v>
      </c>
      <c r="AU113" s="24" t="s">
        <v>85</v>
      </c>
      <c r="AY113" s="24" t="s">
        <v>146</v>
      </c>
      <c r="BE113" s="232">
        <f>IF(N113="základní",J113,0)</f>
        <v>0</v>
      </c>
      <c r="BF113" s="232">
        <f>IF(N113="snížená",J113,0)</f>
        <v>0</v>
      </c>
      <c r="BG113" s="232">
        <f>IF(N113="zákl. přenesená",J113,0)</f>
        <v>0</v>
      </c>
      <c r="BH113" s="232">
        <f>IF(N113="sníž. přenesená",J113,0)</f>
        <v>0</v>
      </c>
      <c r="BI113" s="232">
        <f>IF(N113="nulová",J113,0)</f>
        <v>0</v>
      </c>
      <c r="BJ113" s="24" t="s">
        <v>83</v>
      </c>
      <c r="BK113" s="232">
        <f>ROUND(I113*H113,2)</f>
        <v>0</v>
      </c>
      <c r="BL113" s="24" t="s">
        <v>154</v>
      </c>
      <c r="BM113" s="24" t="s">
        <v>183</v>
      </c>
    </row>
    <row r="114" s="1" customFormat="1">
      <c r="B114" s="46"/>
      <c r="C114" s="74"/>
      <c r="D114" s="233" t="s">
        <v>156</v>
      </c>
      <c r="E114" s="74"/>
      <c r="F114" s="234" t="s">
        <v>184</v>
      </c>
      <c r="G114" s="74"/>
      <c r="H114" s="74"/>
      <c r="I114" s="191"/>
      <c r="J114" s="74"/>
      <c r="K114" s="74"/>
      <c r="L114" s="72"/>
      <c r="M114" s="235"/>
      <c r="N114" s="47"/>
      <c r="O114" s="47"/>
      <c r="P114" s="47"/>
      <c r="Q114" s="47"/>
      <c r="R114" s="47"/>
      <c r="S114" s="47"/>
      <c r="T114" s="95"/>
      <c r="AT114" s="24" t="s">
        <v>156</v>
      </c>
      <c r="AU114" s="24" t="s">
        <v>85</v>
      </c>
    </row>
    <row r="115" s="11" customFormat="1">
      <c r="B115" s="236"/>
      <c r="C115" s="237"/>
      <c r="D115" s="233" t="s">
        <v>158</v>
      </c>
      <c r="E115" s="238" t="s">
        <v>21</v>
      </c>
      <c r="F115" s="239" t="s">
        <v>173</v>
      </c>
      <c r="G115" s="237"/>
      <c r="H115" s="240">
        <v>11.390000000000001</v>
      </c>
      <c r="I115" s="241"/>
      <c r="J115" s="237"/>
      <c r="K115" s="237"/>
      <c r="L115" s="242"/>
      <c r="M115" s="243"/>
      <c r="N115" s="244"/>
      <c r="O115" s="244"/>
      <c r="P115" s="244"/>
      <c r="Q115" s="244"/>
      <c r="R115" s="244"/>
      <c r="S115" s="244"/>
      <c r="T115" s="245"/>
      <c r="AT115" s="246" t="s">
        <v>158</v>
      </c>
      <c r="AU115" s="246" t="s">
        <v>85</v>
      </c>
      <c r="AV115" s="11" t="s">
        <v>85</v>
      </c>
      <c r="AW115" s="11" t="s">
        <v>38</v>
      </c>
      <c r="AX115" s="11" t="s">
        <v>75</v>
      </c>
      <c r="AY115" s="246" t="s">
        <v>146</v>
      </c>
    </row>
    <row r="116" s="11" customFormat="1">
      <c r="B116" s="236"/>
      <c r="C116" s="237"/>
      <c r="D116" s="233" t="s">
        <v>158</v>
      </c>
      <c r="E116" s="238" t="s">
        <v>21</v>
      </c>
      <c r="F116" s="239" t="s">
        <v>174</v>
      </c>
      <c r="G116" s="237"/>
      <c r="H116" s="240">
        <v>13.32</v>
      </c>
      <c r="I116" s="241"/>
      <c r="J116" s="237"/>
      <c r="K116" s="237"/>
      <c r="L116" s="242"/>
      <c r="M116" s="243"/>
      <c r="N116" s="244"/>
      <c r="O116" s="244"/>
      <c r="P116" s="244"/>
      <c r="Q116" s="244"/>
      <c r="R116" s="244"/>
      <c r="S116" s="244"/>
      <c r="T116" s="245"/>
      <c r="AT116" s="246" t="s">
        <v>158</v>
      </c>
      <c r="AU116" s="246" t="s">
        <v>85</v>
      </c>
      <c r="AV116" s="11" t="s">
        <v>85</v>
      </c>
      <c r="AW116" s="11" t="s">
        <v>38</v>
      </c>
      <c r="AX116" s="11" t="s">
        <v>75</v>
      </c>
      <c r="AY116" s="246" t="s">
        <v>146</v>
      </c>
    </row>
    <row r="117" s="11" customFormat="1">
      <c r="B117" s="236"/>
      <c r="C117" s="237"/>
      <c r="D117" s="233" t="s">
        <v>158</v>
      </c>
      <c r="E117" s="238" t="s">
        <v>21</v>
      </c>
      <c r="F117" s="239" t="s">
        <v>175</v>
      </c>
      <c r="G117" s="237"/>
      <c r="H117" s="240">
        <v>13</v>
      </c>
      <c r="I117" s="241"/>
      <c r="J117" s="237"/>
      <c r="K117" s="237"/>
      <c r="L117" s="242"/>
      <c r="M117" s="243"/>
      <c r="N117" s="244"/>
      <c r="O117" s="244"/>
      <c r="P117" s="244"/>
      <c r="Q117" s="244"/>
      <c r="R117" s="244"/>
      <c r="S117" s="244"/>
      <c r="T117" s="245"/>
      <c r="AT117" s="246" t="s">
        <v>158</v>
      </c>
      <c r="AU117" s="246" t="s">
        <v>85</v>
      </c>
      <c r="AV117" s="11" t="s">
        <v>85</v>
      </c>
      <c r="AW117" s="11" t="s">
        <v>38</v>
      </c>
      <c r="AX117" s="11" t="s">
        <v>75</v>
      </c>
      <c r="AY117" s="246" t="s">
        <v>146</v>
      </c>
    </row>
    <row r="118" s="11" customFormat="1">
      <c r="B118" s="236"/>
      <c r="C118" s="237"/>
      <c r="D118" s="233" t="s">
        <v>158</v>
      </c>
      <c r="E118" s="238" t="s">
        <v>21</v>
      </c>
      <c r="F118" s="239" t="s">
        <v>176</v>
      </c>
      <c r="G118" s="237"/>
      <c r="H118" s="240">
        <v>19.719999999999999</v>
      </c>
      <c r="I118" s="241"/>
      <c r="J118" s="237"/>
      <c r="K118" s="237"/>
      <c r="L118" s="242"/>
      <c r="M118" s="243"/>
      <c r="N118" s="244"/>
      <c r="O118" s="244"/>
      <c r="P118" s="244"/>
      <c r="Q118" s="244"/>
      <c r="R118" s="244"/>
      <c r="S118" s="244"/>
      <c r="T118" s="245"/>
      <c r="AT118" s="246" t="s">
        <v>158</v>
      </c>
      <c r="AU118" s="246" t="s">
        <v>85</v>
      </c>
      <c r="AV118" s="11" t="s">
        <v>85</v>
      </c>
      <c r="AW118" s="11" t="s">
        <v>38</v>
      </c>
      <c r="AX118" s="11" t="s">
        <v>75</v>
      </c>
      <c r="AY118" s="246" t="s">
        <v>146</v>
      </c>
    </row>
    <row r="119" s="11" customFormat="1">
      <c r="B119" s="236"/>
      <c r="C119" s="237"/>
      <c r="D119" s="233" t="s">
        <v>158</v>
      </c>
      <c r="E119" s="238" t="s">
        <v>21</v>
      </c>
      <c r="F119" s="239" t="s">
        <v>177</v>
      </c>
      <c r="G119" s="237"/>
      <c r="H119" s="240">
        <v>24.850000000000001</v>
      </c>
      <c r="I119" s="241"/>
      <c r="J119" s="237"/>
      <c r="K119" s="237"/>
      <c r="L119" s="242"/>
      <c r="M119" s="243"/>
      <c r="N119" s="244"/>
      <c r="O119" s="244"/>
      <c r="P119" s="244"/>
      <c r="Q119" s="244"/>
      <c r="R119" s="244"/>
      <c r="S119" s="244"/>
      <c r="T119" s="245"/>
      <c r="AT119" s="246" t="s">
        <v>158</v>
      </c>
      <c r="AU119" s="246" t="s">
        <v>85</v>
      </c>
      <c r="AV119" s="11" t="s">
        <v>85</v>
      </c>
      <c r="AW119" s="11" t="s">
        <v>38</v>
      </c>
      <c r="AX119" s="11" t="s">
        <v>75</v>
      </c>
      <c r="AY119" s="246" t="s">
        <v>146</v>
      </c>
    </row>
    <row r="120" s="11" customFormat="1">
      <c r="B120" s="236"/>
      <c r="C120" s="237"/>
      <c r="D120" s="233" t="s">
        <v>158</v>
      </c>
      <c r="E120" s="238" t="s">
        <v>21</v>
      </c>
      <c r="F120" s="239" t="s">
        <v>178</v>
      </c>
      <c r="G120" s="237"/>
      <c r="H120" s="240">
        <v>25.170000000000002</v>
      </c>
      <c r="I120" s="241"/>
      <c r="J120" s="237"/>
      <c r="K120" s="237"/>
      <c r="L120" s="242"/>
      <c r="M120" s="243"/>
      <c r="N120" s="244"/>
      <c r="O120" s="244"/>
      <c r="P120" s="244"/>
      <c r="Q120" s="244"/>
      <c r="R120" s="244"/>
      <c r="S120" s="244"/>
      <c r="T120" s="245"/>
      <c r="AT120" s="246" t="s">
        <v>158</v>
      </c>
      <c r="AU120" s="246" t="s">
        <v>85</v>
      </c>
      <c r="AV120" s="11" t="s">
        <v>85</v>
      </c>
      <c r="AW120" s="11" t="s">
        <v>38</v>
      </c>
      <c r="AX120" s="11" t="s">
        <v>75</v>
      </c>
      <c r="AY120" s="246" t="s">
        <v>146</v>
      </c>
    </row>
    <row r="121" s="12" customFormat="1">
      <c r="B121" s="247"/>
      <c r="C121" s="248"/>
      <c r="D121" s="233" t="s">
        <v>158</v>
      </c>
      <c r="E121" s="249" t="s">
        <v>21</v>
      </c>
      <c r="F121" s="250" t="s">
        <v>165</v>
      </c>
      <c r="G121" s="248"/>
      <c r="H121" s="251">
        <v>107.45</v>
      </c>
      <c r="I121" s="252"/>
      <c r="J121" s="248"/>
      <c r="K121" s="248"/>
      <c r="L121" s="253"/>
      <c r="M121" s="254"/>
      <c r="N121" s="255"/>
      <c r="O121" s="255"/>
      <c r="P121" s="255"/>
      <c r="Q121" s="255"/>
      <c r="R121" s="255"/>
      <c r="S121" s="255"/>
      <c r="T121" s="256"/>
      <c r="AT121" s="257" t="s">
        <v>158</v>
      </c>
      <c r="AU121" s="257" t="s">
        <v>85</v>
      </c>
      <c r="AV121" s="12" t="s">
        <v>154</v>
      </c>
      <c r="AW121" s="12" t="s">
        <v>38</v>
      </c>
      <c r="AX121" s="12" t="s">
        <v>83</v>
      </c>
      <c r="AY121" s="257" t="s">
        <v>146</v>
      </c>
    </row>
    <row r="122" s="1" customFormat="1" ht="25.5" customHeight="1">
      <c r="B122" s="46"/>
      <c r="C122" s="221" t="s">
        <v>185</v>
      </c>
      <c r="D122" s="221" t="s">
        <v>149</v>
      </c>
      <c r="E122" s="222" t="s">
        <v>186</v>
      </c>
      <c r="F122" s="223" t="s">
        <v>187</v>
      </c>
      <c r="G122" s="224" t="s">
        <v>152</v>
      </c>
      <c r="H122" s="225">
        <v>429.80000000000001</v>
      </c>
      <c r="I122" s="226"/>
      <c r="J122" s="227">
        <f>ROUND(I122*H122,2)</f>
        <v>0</v>
      </c>
      <c r="K122" s="223" t="s">
        <v>153</v>
      </c>
      <c r="L122" s="72"/>
      <c r="M122" s="228" t="s">
        <v>21</v>
      </c>
      <c r="N122" s="229" t="s">
        <v>46</v>
      </c>
      <c r="O122" s="47"/>
      <c r="P122" s="230">
        <f>O122*H122</f>
        <v>0</v>
      </c>
      <c r="Q122" s="230">
        <v>0.0079000000000000008</v>
      </c>
      <c r="R122" s="230">
        <f>Q122*H122</f>
        <v>3.3954200000000005</v>
      </c>
      <c r="S122" s="230">
        <v>0</v>
      </c>
      <c r="T122" s="231">
        <f>S122*H122</f>
        <v>0</v>
      </c>
      <c r="AR122" s="24" t="s">
        <v>154</v>
      </c>
      <c r="AT122" s="24" t="s">
        <v>149</v>
      </c>
      <c r="AU122" s="24" t="s">
        <v>85</v>
      </c>
      <c r="AY122" s="24" t="s">
        <v>146</v>
      </c>
      <c r="BE122" s="232">
        <f>IF(N122="základní",J122,0)</f>
        <v>0</v>
      </c>
      <c r="BF122" s="232">
        <f>IF(N122="snížená",J122,0)</f>
        <v>0</v>
      </c>
      <c r="BG122" s="232">
        <f>IF(N122="zákl. přenesená",J122,0)</f>
        <v>0</v>
      </c>
      <c r="BH122" s="232">
        <f>IF(N122="sníž. přenesená",J122,0)</f>
        <v>0</v>
      </c>
      <c r="BI122" s="232">
        <f>IF(N122="nulová",J122,0)</f>
        <v>0</v>
      </c>
      <c r="BJ122" s="24" t="s">
        <v>83</v>
      </c>
      <c r="BK122" s="232">
        <f>ROUND(I122*H122,2)</f>
        <v>0</v>
      </c>
      <c r="BL122" s="24" t="s">
        <v>154</v>
      </c>
      <c r="BM122" s="24" t="s">
        <v>188</v>
      </c>
    </row>
    <row r="123" s="1" customFormat="1">
      <c r="B123" s="46"/>
      <c r="C123" s="74"/>
      <c r="D123" s="233" t="s">
        <v>156</v>
      </c>
      <c r="E123" s="74"/>
      <c r="F123" s="234" t="s">
        <v>184</v>
      </c>
      <c r="G123" s="74"/>
      <c r="H123" s="74"/>
      <c r="I123" s="191"/>
      <c r="J123" s="74"/>
      <c r="K123" s="74"/>
      <c r="L123" s="72"/>
      <c r="M123" s="235"/>
      <c r="N123" s="47"/>
      <c r="O123" s="47"/>
      <c r="P123" s="47"/>
      <c r="Q123" s="47"/>
      <c r="R123" s="47"/>
      <c r="S123" s="47"/>
      <c r="T123" s="95"/>
      <c r="AT123" s="24" t="s">
        <v>156</v>
      </c>
      <c r="AU123" s="24" t="s">
        <v>85</v>
      </c>
    </row>
    <row r="124" s="11" customFormat="1">
      <c r="B124" s="236"/>
      <c r="C124" s="237"/>
      <c r="D124" s="233" t="s">
        <v>158</v>
      </c>
      <c r="E124" s="237"/>
      <c r="F124" s="239" t="s">
        <v>189</v>
      </c>
      <c r="G124" s="237"/>
      <c r="H124" s="240">
        <v>429.80000000000001</v>
      </c>
      <c r="I124" s="241"/>
      <c r="J124" s="237"/>
      <c r="K124" s="237"/>
      <c r="L124" s="242"/>
      <c r="M124" s="243"/>
      <c r="N124" s="244"/>
      <c r="O124" s="244"/>
      <c r="P124" s="244"/>
      <c r="Q124" s="244"/>
      <c r="R124" s="244"/>
      <c r="S124" s="244"/>
      <c r="T124" s="245"/>
      <c r="AT124" s="246" t="s">
        <v>158</v>
      </c>
      <c r="AU124" s="246" t="s">
        <v>85</v>
      </c>
      <c r="AV124" s="11" t="s">
        <v>85</v>
      </c>
      <c r="AW124" s="11" t="s">
        <v>6</v>
      </c>
      <c r="AX124" s="11" t="s">
        <v>83</v>
      </c>
      <c r="AY124" s="246" t="s">
        <v>146</v>
      </c>
    </row>
    <row r="125" s="1" customFormat="1" ht="25.5" customHeight="1">
      <c r="B125" s="46"/>
      <c r="C125" s="221" t="s">
        <v>147</v>
      </c>
      <c r="D125" s="221" t="s">
        <v>149</v>
      </c>
      <c r="E125" s="222" t="s">
        <v>190</v>
      </c>
      <c r="F125" s="223" t="s">
        <v>191</v>
      </c>
      <c r="G125" s="224" t="s">
        <v>152</v>
      </c>
      <c r="H125" s="225">
        <v>15.94</v>
      </c>
      <c r="I125" s="226"/>
      <c r="J125" s="227">
        <f>ROUND(I125*H125,2)</f>
        <v>0</v>
      </c>
      <c r="K125" s="223" t="s">
        <v>153</v>
      </c>
      <c r="L125" s="72"/>
      <c r="M125" s="228" t="s">
        <v>21</v>
      </c>
      <c r="N125" s="229" t="s">
        <v>46</v>
      </c>
      <c r="O125" s="47"/>
      <c r="P125" s="230">
        <f>O125*H125</f>
        <v>0</v>
      </c>
      <c r="Q125" s="230">
        <v>0.040800000000000003</v>
      </c>
      <c r="R125" s="230">
        <f>Q125*H125</f>
        <v>0.65035200000000004</v>
      </c>
      <c r="S125" s="230">
        <v>0</v>
      </c>
      <c r="T125" s="231">
        <f>S125*H125</f>
        <v>0</v>
      </c>
      <c r="AR125" s="24" t="s">
        <v>154</v>
      </c>
      <c r="AT125" s="24" t="s">
        <v>149</v>
      </c>
      <c r="AU125" s="24" t="s">
        <v>85</v>
      </c>
      <c r="AY125" s="24" t="s">
        <v>146</v>
      </c>
      <c r="BE125" s="232">
        <f>IF(N125="základní",J125,0)</f>
        <v>0</v>
      </c>
      <c r="BF125" s="232">
        <f>IF(N125="snížená",J125,0)</f>
        <v>0</v>
      </c>
      <c r="BG125" s="232">
        <f>IF(N125="zákl. přenesená",J125,0)</f>
        <v>0</v>
      </c>
      <c r="BH125" s="232">
        <f>IF(N125="sníž. přenesená",J125,0)</f>
        <v>0</v>
      </c>
      <c r="BI125" s="232">
        <f>IF(N125="nulová",J125,0)</f>
        <v>0</v>
      </c>
      <c r="BJ125" s="24" t="s">
        <v>83</v>
      </c>
      <c r="BK125" s="232">
        <f>ROUND(I125*H125,2)</f>
        <v>0</v>
      </c>
      <c r="BL125" s="24" t="s">
        <v>154</v>
      </c>
      <c r="BM125" s="24" t="s">
        <v>192</v>
      </c>
    </row>
    <row r="126" s="11" customFormat="1">
      <c r="B126" s="236"/>
      <c r="C126" s="237"/>
      <c r="D126" s="233" t="s">
        <v>158</v>
      </c>
      <c r="E126" s="238" t="s">
        <v>21</v>
      </c>
      <c r="F126" s="239" t="s">
        <v>159</v>
      </c>
      <c r="G126" s="237"/>
      <c r="H126" s="240">
        <v>0.95999999999999996</v>
      </c>
      <c r="I126" s="241"/>
      <c r="J126" s="237"/>
      <c r="K126" s="237"/>
      <c r="L126" s="242"/>
      <c r="M126" s="243"/>
      <c r="N126" s="244"/>
      <c r="O126" s="244"/>
      <c r="P126" s="244"/>
      <c r="Q126" s="244"/>
      <c r="R126" s="244"/>
      <c r="S126" s="244"/>
      <c r="T126" s="245"/>
      <c r="AT126" s="246" t="s">
        <v>158</v>
      </c>
      <c r="AU126" s="246" t="s">
        <v>85</v>
      </c>
      <c r="AV126" s="11" t="s">
        <v>85</v>
      </c>
      <c r="AW126" s="11" t="s">
        <v>38</v>
      </c>
      <c r="AX126" s="11" t="s">
        <v>75</v>
      </c>
      <c r="AY126" s="246" t="s">
        <v>146</v>
      </c>
    </row>
    <row r="127" s="11" customFormat="1">
      <c r="B127" s="236"/>
      <c r="C127" s="237"/>
      <c r="D127" s="233" t="s">
        <v>158</v>
      </c>
      <c r="E127" s="238" t="s">
        <v>21</v>
      </c>
      <c r="F127" s="239" t="s">
        <v>160</v>
      </c>
      <c r="G127" s="237"/>
      <c r="H127" s="240">
        <v>1.74</v>
      </c>
      <c r="I127" s="241"/>
      <c r="J127" s="237"/>
      <c r="K127" s="237"/>
      <c r="L127" s="242"/>
      <c r="M127" s="243"/>
      <c r="N127" s="244"/>
      <c r="O127" s="244"/>
      <c r="P127" s="244"/>
      <c r="Q127" s="244"/>
      <c r="R127" s="244"/>
      <c r="S127" s="244"/>
      <c r="T127" s="245"/>
      <c r="AT127" s="246" t="s">
        <v>158</v>
      </c>
      <c r="AU127" s="246" t="s">
        <v>85</v>
      </c>
      <c r="AV127" s="11" t="s">
        <v>85</v>
      </c>
      <c r="AW127" s="11" t="s">
        <v>38</v>
      </c>
      <c r="AX127" s="11" t="s">
        <v>75</v>
      </c>
      <c r="AY127" s="246" t="s">
        <v>146</v>
      </c>
    </row>
    <row r="128" s="11" customFormat="1">
      <c r="B128" s="236"/>
      <c r="C128" s="237"/>
      <c r="D128" s="233" t="s">
        <v>158</v>
      </c>
      <c r="E128" s="238" t="s">
        <v>21</v>
      </c>
      <c r="F128" s="239" t="s">
        <v>161</v>
      </c>
      <c r="G128" s="237"/>
      <c r="H128" s="240">
        <v>1.6799999999999999</v>
      </c>
      <c r="I128" s="241"/>
      <c r="J128" s="237"/>
      <c r="K128" s="237"/>
      <c r="L128" s="242"/>
      <c r="M128" s="243"/>
      <c r="N128" s="244"/>
      <c r="O128" s="244"/>
      <c r="P128" s="244"/>
      <c r="Q128" s="244"/>
      <c r="R128" s="244"/>
      <c r="S128" s="244"/>
      <c r="T128" s="245"/>
      <c r="AT128" s="246" t="s">
        <v>158</v>
      </c>
      <c r="AU128" s="246" t="s">
        <v>85</v>
      </c>
      <c r="AV128" s="11" t="s">
        <v>85</v>
      </c>
      <c r="AW128" s="11" t="s">
        <v>38</v>
      </c>
      <c r="AX128" s="11" t="s">
        <v>75</v>
      </c>
      <c r="AY128" s="246" t="s">
        <v>146</v>
      </c>
    </row>
    <row r="129" s="11" customFormat="1">
      <c r="B129" s="236"/>
      <c r="C129" s="237"/>
      <c r="D129" s="233" t="s">
        <v>158</v>
      </c>
      <c r="E129" s="238" t="s">
        <v>21</v>
      </c>
      <c r="F129" s="239" t="s">
        <v>162</v>
      </c>
      <c r="G129" s="237"/>
      <c r="H129" s="240">
        <v>3</v>
      </c>
      <c r="I129" s="241"/>
      <c r="J129" s="237"/>
      <c r="K129" s="237"/>
      <c r="L129" s="242"/>
      <c r="M129" s="243"/>
      <c r="N129" s="244"/>
      <c r="O129" s="244"/>
      <c r="P129" s="244"/>
      <c r="Q129" s="244"/>
      <c r="R129" s="244"/>
      <c r="S129" s="244"/>
      <c r="T129" s="245"/>
      <c r="AT129" s="246" t="s">
        <v>158</v>
      </c>
      <c r="AU129" s="246" t="s">
        <v>85</v>
      </c>
      <c r="AV129" s="11" t="s">
        <v>85</v>
      </c>
      <c r="AW129" s="11" t="s">
        <v>38</v>
      </c>
      <c r="AX129" s="11" t="s">
        <v>75</v>
      </c>
      <c r="AY129" s="246" t="s">
        <v>146</v>
      </c>
    </row>
    <row r="130" s="11" customFormat="1">
      <c r="B130" s="236"/>
      <c r="C130" s="237"/>
      <c r="D130" s="233" t="s">
        <v>158</v>
      </c>
      <c r="E130" s="238" t="s">
        <v>21</v>
      </c>
      <c r="F130" s="239" t="s">
        <v>163</v>
      </c>
      <c r="G130" s="237"/>
      <c r="H130" s="240">
        <v>4.3200000000000003</v>
      </c>
      <c r="I130" s="241"/>
      <c r="J130" s="237"/>
      <c r="K130" s="237"/>
      <c r="L130" s="242"/>
      <c r="M130" s="243"/>
      <c r="N130" s="244"/>
      <c r="O130" s="244"/>
      <c r="P130" s="244"/>
      <c r="Q130" s="244"/>
      <c r="R130" s="244"/>
      <c r="S130" s="244"/>
      <c r="T130" s="245"/>
      <c r="AT130" s="246" t="s">
        <v>158</v>
      </c>
      <c r="AU130" s="246" t="s">
        <v>85</v>
      </c>
      <c r="AV130" s="11" t="s">
        <v>85</v>
      </c>
      <c r="AW130" s="11" t="s">
        <v>38</v>
      </c>
      <c r="AX130" s="11" t="s">
        <v>75</v>
      </c>
      <c r="AY130" s="246" t="s">
        <v>146</v>
      </c>
    </row>
    <row r="131" s="11" customFormat="1">
      <c r="B131" s="236"/>
      <c r="C131" s="237"/>
      <c r="D131" s="233" t="s">
        <v>158</v>
      </c>
      <c r="E131" s="238" t="s">
        <v>21</v>
      </c>
      <c r="F131" s="239" t="s">
        <v>164</v>
      </c>
      <c r="G131" s="237"/>
      <c r="H131" s="240">
        <v>4.2400000000000002</v>
      </c>
      <c r="I131" s="241"/>
      <c r="J131" s="237"/>
      <c r="K131" s="237"/>
      <c r="L131" s="242"/>
      <c r="M131" s="243"/>
      <c r="N131" s="244"/>
      <c r="O131" s="244"/>
      <c r="P131" s="244"/>
      <c r="Q131" s="244"/>
      <c r="R131" s="244"/>
      <c r="S131" s="244"/>
      <c r="T131" s="245"/>
      <c r="AT131" s="246" t="s">
        <v>158</v>
      </c>
      <c r="AU131" s="246" t="s">
        <v>85</v>
      </c>
      <c r="AV131" s="11" t="s">
        <v>85</v>
      </c>
      <c r="AW131" s="11" t="s">
        <v>38</v>
      </c>
      <c r="AX131" s="11" t="s">
        <v>75</v>
      </c>
      <c r="AY131" s="246" t="s">
        <v>146</v>
      </c>
    </row>
    <row r="132" s="12" customFormat="1">
      <c r="B132" s="247"/>
      <c r="C132" s="248"/>
      <c r="D132" s="233" t="s">
        <v>158</v>
      </c>
      <c r="E132" s="249" t="s">
        <v>21</v>
      </c>
      <c r="F132" s="250" t="s">
        <v>165</v>
      </c>
      <c r="G132" s="248"/>
      <c r="H132" s="251">
        <v>15.94</v>
      </c>
      <c r="I132" s="252"/>
      <c r="J132" s="248"/>
      <c r="K132" s="248"/>
      <c r="L132" s="253"/>
      <c r="M132" s="254"/>
      <c r="N132" s="255"/>
      <c r="O132" s="255"/>
      <c r="P132" s="255"/>
      <c r="Q132" s="255"/>
      <c r="R132" s="255"/>
      <c r="S132" s="255"/>
      <c r="T132" s="256"/>
      <c r="AT132" s="257" t="s">
        <v>158</v>
      </c>
      <c r="AU132" s="257" t="s">
        <v>85</v>
      </c>
      <c r="AV132" s="12" t="s">
        <v>154</v>
      </c>
      <c r="AW132" s="12" t="s">
        <v>38</v>
      </c>
      <c r="AX132" s="12" t="s">
        <v>83</v>
      </c>
      <c r="AY132" s="257" t="s">
        <v>146</v>
      </c>
    </row>
    <row r="133" s="10" customFormat="1" ht="29.88" customHeight="1">
      <c r="B133" s="205"/>
      <c r="C133" s="206"/>
      <c r="D133" s="207" t="s">
        <v>74</v>
      </c>
      <c r="E133" s="219" t="s">
        <v>193</v>
      </c>
      <c r="F133" s="219" t="s">
        <v>194</v>
      </c>
      <c r="G133" s="206"/>
      <c r="H133" s="206"/>
      <c r="I133" s="209"/>
      <c r="J133" s="220">
        <f>BK133</f>
        <v>0</v>
      </c>
      <c r="K133" s="206"/>
      <c r="L133" s="211"/>
      <c r="M133" s="212"/>
      <c r="N133" s="213"/>
      <c r="O133" s="213"/>
      <c r="P133" s="214">
        <f>SUM(P134:P164)</f>
        <v>0</v>
      </c>
      <c r="Q133" s="213"/>
      <c r="R133" s="214">
        <f>SUM(R134:R164)</f>
        <v>0.00063759999999999999</v>
      </c>
      <c r="S133" s="213"/>
      <c r="T133" s="215">
        <f>SUM(T134:T164)</f>
        <v>11.277193200000001</v>
      </c>
      <c r="AR133" s="216" t="s">
        <v>83</v>
      </c>
      <c r="AT133" s="217" t="s">
        <v>74</v>
      </c>
      <c r="AU133" s="217" t="s">
        <v>83</v>
      </c>
      <c r="AY133" s="216" t="s">
        <v>146</v>
      </c>
      <c r="BK133" s="218">
        <f>SUM(BK134:BK164)</f>
        <v>0</v>
      </c>
    </row>
    <row r="134" s="1" customFormat="1" ht="25.5" customHeight="1">
      <c r="B134" s="46"/>
      <c r="C134" s="221" t="s">
        <v>195</v>
      </c>
      <c r="D134" s="221" t="s">
        <v>149</v>
      </c>
      <c r="E134" s="222" t="s">
        <v>196</v>
      </c>
      <c r="F134" s="223" t="s">
        <v>197</v>
      </c>
      <c r="G134" s="224" t="s">
        <v>152</v>
      </c>
      <c r="H134" s="225">
        <v>15.94</v>
      </c>
      <c r="I134" s="226"/>
      <c r="J134" s="227">
        <f>ROUND(I134*H134,2)</f>
        <v>0</v>
      </c>
      <c r="K134" s="223" t="s">
        <v>153</v>
      </c>
      <c r="L134" s="72"/>
      <c r="M134" s="228" t="s">
        <v>21</v>
      </c>
      <c r="N134" s="229" t="s">
        <v>46</v>
      </c>
      <c r="O134" s="47"/>
      <c r="P134" s="230">
        <f>O134*H134</f>
        <v>0</v>
      </c>
      <c r="Q134" s="230">
        <v>4.0000000000000003E-05</v>
      </c>
      <c r="R134" s="230">
        <f>Q134*H134</f>
        <v>0.00063759999999999999</v>
      </c>
      <c r="S134" s="230">
        <v>0</v>
      </c>
      <c r="T134" s="231">
        <f>S134*H134</f>
        <v>0</v>
      </c>
      <c r="AR134" s="24" t="s">
        <v>154</v>
      </c>
      <c r="AT134" s="24" t="s">
        <v>149</v>
      </c>
      <c r="AU134" s="24" t="s">
        <v>85</v>
      </c>
      <c r="AY134" s="24" t="s">
        <v>146</v>
      </c>
      <c r="BE134" s="232">
        <f>IF(N134="základní",J134,0)</f>
        <v>0</v>
      </c>
      <c r="BF134" s="232">
        <f>IF(N134="snížená",J134,0)</f>
        <v>0</v>
      </c>
      <c r="BG134" s="232">
        <f>IF(N134="zákl. přenesená",J134,0)</f>
        <v>0</v>
      </c>
      <c r="BH134" s="232">
        <f>IF(N134="sníž. přenesená",J134,0)</f>
        <v>0</v>
      </c>
      <c r="BI134" s="232">
        <f>IF(N134="nulová",J134,0)</f>
        <v>0</v>
      </c>
      <c r="BJ134" s="24" t="s">
        <v>83</v>
      </c>
      <c r="BK134" s="232">
        <f>ROUND(I134*H134,2)</f>
        <v>0</v>
      </c>
      <c r="BL134" s="24" t="s">
        <v>154</v>
      </c>
      <c r="BM134" s="24" t="s">
        <v>198</v>
      </c>
    </row>
    <row r="135" s="1" customFormat="1">
      <c r="B135" s="46"/>
      <c r="C135" s="74"/>
      <c r="D135" s="233" t="s">
        <v>156</v>
      </c>
      <c r="E135" s="74"/>
      <c r="F135" s="234" t="s">
        <v>199</v>
      </c>
      <c r="G135" s="74"/>
      <c r="H135" s="74"/>
      <c r="I135" s="191"/>
      <c r="J135" s="74"/>
      <c r="K135" s="74"/>
      <c r="L135" s="72"/>
      <c r="M135" s="235"/>
      <c r="N135" s="47"/>
      <c r="O135" s="47"/>
      <c r="P135" s="47"/>
      <c r="Q135" s="47"/>
      <c r="R135" s="47"/>
      <c r="S135" s="47"/>
      <c r="T135" s="95"/>
      <c r="AT135" s="24" t="s">
        <v>156</v>
      </c>
      <c r="AU135" s="24" t="s">
        <v>85</v>
      </c>
    </row>
    <row r="136" s="11" customFormat="1">
      <c r="B136" s="236"/>
      <c r="C136" s="237"/>
      <c r="D136" s="233" t="s">
        <v>158</v>
      </c>
      <c r="E136" s="238" t="s">
        <v>21</v>
      </c>
      <c r="F136" s="239" t="s">
        <v>159</v>
      </c>
      <c r="G136" s="237"/>
      <c r="H136" s="240">
        <v>0.95999999999999996</v>
      </c>
      <c r="I136" s="241"/>
      <c r="J136" s="237"/>
      <c r="K136" s="237"/>
      <c r="L136" s="242"/>
      <c r="M136" s="243"/>
      <c r="N136" s="244"/>
      <c r="O136" s="244"/>
      <c r="P136" s="244"/>
      <c r="Q136" s="244"/>
      <c r="R136" s="244"/>
      <c r="S136" s="244"/>
      <c r="T136" s="245"/>
      <c r="AT136" s="246" t="s">
        <v>158</v>
      </c>
      <c r="AU136" s="246" t="s">
        <v>85</v>
      </c>
      <c r="AV136" s="11" t="s">
        <v>85</v>
      </c>
      <c r="AW136" s="11" t="s">
        <v>38</v>
      </c>
      <c r="AX136" s="11" t="s">
        <v>75</v>
      </c>
      <c r="AY136" s="246" t="s">
        <v>146</v>
      </c>
    </row>
    <row r="137" s="11" customFormat="1">
      <c r="B137" s="236"/>
      <c r="C137" s="237"/>
      <c r="D137" s="233" t="s">
        <v>158</v>
      </c>
      <c r="E137" s="238" t="s">
        <v>21</v>
      </c>
      <c r="F137" s="239" t="s">
        <v>160</v>
      </c>
      <c r="G137" s="237"/>
      <c r="H137" s="240">
        <v>1.74</v>
      </c>
      <c r="I137" s="241"/>
      <c r="J137" s="237"/>
      <c r="K137" s="237"/>
      <c r="L137" s="242"/>
      <c r="M137" s="243"/>
      <c r="N137" s="244"/>
      <c r="O137" s="244"/>
      <c r="P137" s="244"/>
      <c r="Q137" s="244"/>
      <c r="R137" s="244"/>
      <c r="S137" s="244"/>
      <c r="T137" s="245"/>
      <c r="AT137" s="246" t="s">
        <v>158</v>
      </c>
      <c r="AU137" s="246" t="s">
        <v>85</v>
      </c>
      <c r="AV137" s="11" t="s">
        <v>85</v>
      </c>
      <c r="AW137" s="11" t="s">
        <v>38</v>
      </c>
      <c r="AX137" s="11" t="s">
        <v>75</v>
      </c>
      <c r="AY137" s="246" t="s">
        <v>146</v>
      </c>
    </row>
    <row r="138" s="11" customFormat="1">
      <c r="B138" s="236"/>
      <c r="C138" s="237"/>
      <c r="D138" s="233" t="s">
        <v>158</v>
      </c>
      <c r="E138" s="238" t="s">
        <v>21</v>
      </c>
      <c r="F138" s="239" t="s">
        <v>161</v>
      </c>
      <c r="G138" s="237"/>
      <c r="H138" s="240">
        <v>1.6799999999999999</v>
      </c>
      <c r="I138" s="241"/>
      <c r="J138" s="237"/>
      <c r="K138" s="237"/>
      <c r="L138" s="242"/>
      <c r="M138" s="243"/>
      <c r="N138" s="244"/>
      <c r="O138" s="244"/>
      <c r="P138" s="244"/>
      <c r="Q138" s="244"/>
      <c r="R138" s="244"/>
      <c r="S138" s="244"/>
      <c r="T138" s="245"/>
      <c r="AT138" s="246" t="s">
        <v>158</v>
      </c>
      <c r="AU138" s="246" t="s">
        <v>85</v>
      </c>
      <c r="AV138" s="11" t="s">
        <v>85</v>
      </c>
      <c r="AW138" s="11" t="s">
        <v>38</v>
      </c>
      <c r="AX138" s="11" t="s">
        <v>75</v>
      </c>
      <c r="AY138" s="246" t="s">
        <v>146</v>
      </c>
    </row>
    <row r="139" s="11" customFormat="1">
      <c r="B139" s="236"/>
      <c r="C139" s="237"/>
      <c r="D139" s="233" t="s">
        <v>158</v>
      </c>
      <c r="E139" s="238" t="s">
        <v>21</v>
      </c>
      <c r="F139" s="239" t="s">
        <v>162</v>
      </c>
      <c r="G139" s="237"/>
      <c r="H139" s="240">
        <v>3</v>
      </c>
      <c r="I139" s="241"/>
      <c r="J139" s="237"/>
      <c r="K139" s="237"/>
      <c r="L139" s="242"/>
      <c r="M139" s="243"/>
      <c r="N139" s="244"/>
      <c r="O139" s="244"/>
      <c r="P139" s="244"/>
      <c r="Q139" s="244"/>
      <c r="R139" s="244"/>
      <c r="S139" s="244"/>
      <c r="T139" s="245"/>
      <c r="AT139" s="246" t="s">
        <v>158</v>
      </c>
      <c r="AU139" s="246" t="s">
        <v>85</v>
      </c>
      <c r="AV139" s="11" t="s">
        <v>85</v>
      </c>
      <c r="AW139" s="11" t="s">
        <v>38</v>
      </c>
      <c r="AX139" s="11" t="s">
        <v>75</v>
      </c>
      <c r="AY139" s="246" t="s">
        <v>146</v>
      </c>
    </row>
    <row r="140" s="11" customFormat="1">
      <c r="B140" s="236"/>
      <c r="C140" s="237"/>
      <c r="D140" s="233" t="s">
        <v>158</v>
      </c>
      <c r="E140" s="238" t="s">
        <v>21</v>
      </c>
      <c r="F140" s="239" t="s">
        <v>163</v>
      </c>
      <c r="G140" s="237"/>
      <c r="H140" s="240">
        <v>4.3200000000000003</v>
      </c>
      <c r="I140" s="241"/>
      <c r="J140" s="237"/>
      <c r="K140" s="237"/>
      <c r="L140" s="242"/>
      <c r="M140" s="243"/>
      <c r="N140" s="244"/>
      <c r="O140" s="244"/>
      <c r="P140" s="244"/>
      <c r="Q140" s="244"/>
      <c r="R140" s="244"/>
      <c r="S140" s="244"/>
      <c r="T140" s="245"/>
      <c r="AT140" s="246" t="s">
        <v>158</v>
      </c>
      <c r="AU140" s="246" t="s">
        <v>85</v>
      </c>
      <c r="AV140" s="11" t="s">
        <v>85</v>
      </c>
      <c r="AW140" s="11" t="s">
        <v>38</v>
      </c>
      <c r="AX140" s="11" t="s">
        <v>75</v>
      </c>
      <c r="AY140" s="246" t="s">
        <v>146</v>
      </c>
    </row>
    <row r="141" s="11" customFormat="1">
      <c r="B141" s="236"/>
      <c r="C141" s="237"/>
      <c r="D141" s="233" t="s">
        <v>158</v>
      </c>
      <c r="E141" s="238" t="s">
        <v>21</v>
      </c>
      <c r="F141" s="239" t="s">
        <v>164</v>
      </c>
      <c r="G141" s="237"/>
      <c r="H141" s="240">
        <v>4.2400000000000002</v>
      </c>
      <c r="I141" s="241"/>
      <c r="J141" s="237"/>
      <c r="K141" s="237"/>
      <c r="L141" s="242"/>
      <c r="M141" s="243"/>
      <c r="N141" s="244"/>
      <c r="O141" s="244"/>
      <c r="P141" s="244"/>
      <c r="Q141" s="244"/>
      <c r="R141" s="244"/>
      <c r="S141" s="244"/>
      <c r="T141" s="245"/>
      <c r="AT141" s="246" t="s">
        <v>158</v>
      </c>
      <c r="AU141" s="246" t="s">
        <v>85</v>
      </c>
      <c r="AV141" s="11" t="s">
        <v>85</v>
      </c>
      <c r="AW141" s="11" t="s">
        <v>38</v>
      </c>
      <c r="AX141" s="11" t="s">
        <v>75</v>
      </c>
      <c r="AY141" s="246" t="s">
        <v>146</v>
      </c>
    </row>
    <row r="142" s="12" customFormat="1">
      <c r="B142" s="247"/>
      <c r="C142" s="248"/>
      <c r="D142" s="233" t="s">
        <v>158</v>
      </c>
      <c r="E142" s="249" t="s">
        <v>21</v>
      </c>
      <c r="F142" s="250" t="s">
        <v>165</v>
      </c>
      <c r="G142" s="248"/>
      <c r="H142" s="251">
        <v>15.94</v>
      </c>
      <c r="I142" s="252"/>
      <c r="J142" s="248"/>
      <c r="K142" s="248"/>
      <c r="L142" s="253"/>
      <c r="M142" s="254"/>
      <c r="N142" s="255"/>
      <c r="O142" s="255"/>
      <c r="P142" s="255"/>
      <c r="Q142" s="255"/>
      <c r="R142" s="255"/>
      <c r="S142" s="255"/>
      <c r="T142" s="256"/>
      <c r="AT142" s="257" t="s">
        <v>158</v>
      </c>
      <c r="AU142" s="257" t="s">
        <v>85</v>
      </c>
      <c r="AV142" s="12" t="s">
        <v>154</v>
      </c>
      <c r="AW142" s="12" t="s">
        <v>38</v>
      </c>
      <c r="AX142" s="12" t="s">
        <v>83</v>
      </c>
      <c r="AY142" s="257" t="s">
        <v>146</v>
      </c>
    </row>
    <row r="143" s="1" customFormat="1" ht="25.5" customHeight="1">
      <c r="B143" s="46"/>
      <c r="C143" s="221" t="s">
        <v>200</v>
      </c>
      <c r="D143" s="221" t="s">
        <v>149</v>
      </c>
      <c r="E143" s="222" t="s">
        <v>201</v>
      </c>
      <c r="F143" s="223" t="s">
        <v>202</v>
      </c>
      <c r="G143" s="224" t="s">
        <v>152</v>
      </c>
      <c r="H143" s="225">
        <v>6</v>
      </c>
      <c r="I143" s="226"/>
      <c r="J143" s="227">
        <f>ROUND(I143*H143,2)</f>
        <v>0</v>
      </c>
      <c r="K143" s="223" t="s">
        <v>153</v>
      </c>
      <c r="L143" s="72"/>
      <c r="M143" s="228" t="s">
        <v>21</v>
      </c>
      <c r="N143" s="229" t="s">
        <v>46</v>
      </c>
      <c r="O143" s="47"/>
      <c r="P143" s="230">
        <f>O143*H143</f>
        <v>0</v>
      </c>
      <c r="Q143" s="230">
        <v>0</v>
      </c>
      <c r="R143" s="230">
        <f>Q143*H143</f>
        <v>0</v>
      </c>
      <c r="S143" s="230">
        <v>0.075999999999999998</v>
      </c>
      <c r="T143" s="231">
        <f>S143*H143</f>
        <v>0.45599999999999996</v>
      </c>
      <c r="AR143" s="24" t="s">
        <v>154</v>
      </c>
      <c r="AT143" s="24" t="s">
        <v>149</v>
      </c>
      <c r="AU143" s="24" t="s">
        <v>85</v>
      </c>
      <c r="AY143" s="24" t="s">
        <v>146</v>
      </c>
      <c r="BE143" s="232">
        <f>IF(N143="základní",J143,0)</f>
        <v>0</v>
      </c>
      <c r="BF143" s="232">
        <f>IF(N143="snížená",J143,0)</f>
        <v>0</v>
      </c>
      <c r="BG143" s="232">
        <f>IF(N143="zákl. přenesená",J143,0)</f>
        <v>0</v>
      </c>
      <c r="BH143" s="232">
        <f>IF(N143="sníž. přenesená",J143,0)</f>
        <v>0</v>
      </c>
      <c r="BI143" s="232">
        <f>IF(N143="nulová",J143,0)</f>
        <v>0</v>
      </c>
      <c r="BJ143" s="24" t="s">
        <v>83</v>
      </c>
      <c r="BK143" s="232">
        <f>ROUND(I143*H143,2)</f>
        <v>0</v>
      </c>
      <c r="BL143" s="24" t="s">
        <v>154</v>
      </c>
      <c r="BM143" s="24" t="s">
        <v>203</v>
      </c>
    </row>
    <row r="144" s="1" customFormat="1">
      <c r="B144" s="46"/>
      <c r="C144" s="74"/>
      <c r="D144" s="233" t="s">
        <v>156</v>
      </c>
      <c r="E144" s="74"/>
      <c r="F144" s="234" t="s">
        <v>204</v>
      </c>
      <c r="G144" s="74"/>
      <c r="H144" s="74"/>
      <c r="I144" s="191"/>
      <c r="J144" s="74"/>
      <c r="K144" s="74"/>
      <c r="L144" s="72"/>
      <c r="M144" s="235"/>
      <c r="N144" s="47"/>
      <c r="O144" s="47"/>
      <c r="P144" s="47"/>
      <c r="Q144" s="47"/>
      <c r="R144" s="47"/>
      <c r="S144" s="47"/>
      <c r="T144" s="95"/>
      <c r="AT144" s="24" t="s">
        <v>156</v>
      </c>
      <c r="AU144" s="24" t="s">
        <v>85</v>
      </c>
    </row>
    <row r="145" s="11" customFormat="1">
      <c r="B145" s="236"/>
      <c r="C145" s="237"/>
      <c r="D145" s="233" t="s">
        <v>158</v>
      </c>
      <c r="E145" s="238" t="s">
        <v>21</v>
      </c>
      <c r="F145" s="239" t="s">
        <v>205</v>
      </c>
      <c r="G145" s="237"/>
      <c r="H145" s="240">
        <v>6</v>
      </c>
      <c r="I145" s="241"/>
      <c r="J145" s="237"/>
      <c r="K145" s="237"/>
      <c r="L145" s="242"/>
      <c r="M145" s="243"/>
      <c r="N145" s="244"/>
      <c r="O145" s="244"/>
      <c r="P145" s="244"/>
      <c r="Q145" s="244"/>
      <c r="R145" s="244"/>
      <c r="S145" s="244"/>
      <c r="T145" s="245"/>
      <c r="AT145" s="246" t="s">
        <v>158</v>
      </c>
      <c r="AU145" s="246" t="s">
        <v>85</v>
      </c>
      <c r="AV145" s="11" t="s">
        <v>85</v>
      </c>
      <c r="AW145" s="11" t="s">
        <v>38</v>
      </c>
      <c r="AX145" s="11" t="s">
        <v>83</v>
      </c>
      <c r="AY145" s="246" t="s">
        <v>146</v>
      </c>
    </row>
    <row r="146" s="1" customFormat="1" ht="25.5" customHeight="1">
      <c r="B146" s="46"/>
      <c r="C146" s="221" t="s">
        <v>193</v>
      </c>
      <c r="D146" s="221" t="s">
        <v>149</v>
      </c>
      <c r="E146" s="222" t="s">
        <v>206</v>
      </c>
      <c r="F146" s="223" t="s">
        <v>207</v>
      </c>
      <c r="G146" s="224" t="s">
        <v>152</v>
      </c>
      <c r="H146" s="225">
        <v>15.94</v>
      </c>
      <c r="I146" s="226"/>
      <c r="J146" s="227">
        <f>ROUND(I146*H146,2)</f>
        <v>0</v>
      </c>
      <c r="K146" s="223" t="s">
        <v>153</v>
      </c>
      <c r="L146" s="72"/>
      <c r="M146" s="228" t="s">
        <v>21</v>
      </c>
      <c r="N146" s="229" t="s">
        <v>46</v>
      </c>
      <c r="O146" s="47"/>
      <c r="P146" s="230">
        <f>O146*H146</f>
        <v>0</v>
      </c>
      <c r="Q146" s="230">
        <v>0</v>
      </c>
      <c r="R146" s="230">
        <f>Q146*H146</f>
        <v>0</v>
      </c>
      <c r="S146" s="230">
        <v>0.0047800000000000004</v>
      </c>
      <c r="T146" s="231">
        <f>S146*H146</f>
        <v>0.076193200000000003</v>
      </c>
      <c r="AR146" s="24" t="s">
        <v>154</v>
      </c>
      <c r="AT146" s="24" t="s">
        <v>149</v>
      </c>
      <c r="AU146" s="24" t="s">
        <v>85</v>
      </c>
      <c r="AY146" s="24" t="s">
        <v>146</v>
      </c>
      <c r="BE146" s="232">
        <f>IF(N146="základní",J146,0)</f>
        <v>0</v>
      </c>
      <c r="BF146" s="232">
        <f>IF(N146="snížená",J146,0)</f>
        <v>0</v>
      </c>
      <c r="BG146" s="232">
        <f>IF(N146="zákl. přenesená",J146,0)</f>
        <v>0</v>
      </c>
      <c r="BH146" s="232">
        <f>IF(N146="sníž. přenesená",J146,0)</f>
        <v>0</v>
      </c>
      <c r="BI146" s="232">
        <f>IF(N146="nulová",J146,0)</f>
        <v>0</v>
      </c>
      <c r="BJ146" s="24" t="s">
        <v>83</v>
      </c>
      <c r="BK146" s="232">
        <f>ROUND(I146*H146,2)</f>
        <v>0</v>
      </c>
      <c r="BL146" s="24" t="s">
        <v>154</v>
      </c>
      <c r="BM146" s="24" t="s">
        <v>208</v>
      </c>
    </row>
    <row r="147" s="11" customFormat="1">
      <c r="B147" s="236"/>
      <c r="C147" s="237"/>
      <c r="D147" s="233" t="s">
        <v>158</v>
      </c>
      <c r="E147" s="238" t="s">
        <v>21</v>
      </c>
      <c r="F147" s="239" t="s">
        <v>159</v>
      </c>
      <c r="G147" s="237"/>
      <c r="H147" s="240">
        <v>0.95999999999999996</v>
      </c>
      <c r="I147" s="241"/>
      <c r="J147" s="237"/>
      <c r="K147" s="237"/>
      <c r="L147" s="242"/>
      <c r="M147" s="243"/>
      <c r="N147" s="244"/>
      <c r="O147" s="244"/>
      <c r="P147" s="244"/>
      <c r="Q147" s="244"/>
      <c r="R147" s="244"/>
      <c r="S147" s="244"/>
      <c r="T147" s="245"/>
      <c r="AT147" s="246" t="s">
        <v>158</v>
      </c>
      <c r="AU147" s="246" t="s">
        <v>85</v>
      </c>
      <c r="AV147" s="11" t="s">
        <v>85</v>
      </c>
      <c r="AW147" s="11" t="s">
        <v>38</v>
      </c>
      <c r="AX147" s="11" t="s">
        <v>75</v>
      </c>
      <c r="AY147" s="246" t="s">
        <v>146</v>
      </c>
    </row>
    <row r="148" s="11" customFormat="1">
      <c r="B148" s="236"/>
      <c r="C148" s="237"/>
      <c r="D148" s="233" t="s">
        <v>158</v>
      </c>
      <c r="E148" s="238" t="s">
        <v>21</v>
      </c>
      <c r="F148" s="239" t="s">
        <v>160</v>
      </c>
      <c r="G148" s="237"/>
      <c r="H148" s="240">
        <v>1.74</v>
      </c>
      <c r="I148" s="241"/>
      <c r="J148" s="237"/>
      <c r="K148" s="237"/>
      <c r="L148" s="242"/>
      <c r="M148" s="243"/>
      <c r="N148" s="244"/>
      <c r="O148" s="244"/>
      <c r="P148" s="244"/>
      <c r="Q148" s="244"/>
      <c r="R148" s="244"/>
      <c r="S148" s="244"/>
      <c r="T148" s="245"/>
      <c r="AT148" s="246" t="s">
        <v>158</v>
      </c>
      <c r="AU148" s="246" t="s">
        <v>85</v>
      </c>
      <c r="AV148" s="11" t="s">
        <v>85</v>
      </c>
      <c r="AW148" s="11" t="s">
        <v>38</v>
      </c>
      <c r="AX148" s="11" t="s">
        <v>75</v>
      </c>
      <c r="AY148" s="246" t="s">
        <v>146</v>
      </c>
    </row>
    <row r="149" s="11" customFormat="1">
      <c r="B149" s="236"/>
      <c r="C149" s="237"/>
      <c r="D149" s="233" t="s">
        <v>158</v>
      </c>
      <c r="E149" s="238" t="s">
        <v>21</v>
      </c>
      <c r="F149" s="239" t="s">
        <v>161</v>
      </c>
      <c r="G149" s="237"/>
      <c r="H149" s="240">
        <v>1.6799999999999999</v>
      </c>
      <c r="I149" s="241"/>
      <c r="J149" s="237"/>
      <c r="K149" s="237"/>
      <c r="L149" s="242"/>
      <c r="M149" s="243"/>
      <c r="N149" s="244"/>
      <c r="O149" s="244"/>
      <c r="P149" s="244"/>
      <c r="Q149" s="244"/>
      <c r="R149" s="244"/>
      <c r="S149" s="244"/>
      <c r="T149" s="245"/>
      <c r="AT149" s="246" t="s">
        <v>158</v>
      </c>
      <c r="AU149" s="246" t="s">
        <v>85</v>
      </c>
      <c r="AV149" s="11" t="s">
        <v>85</v>
      </c>
      <c r="AW149" s="11" t="s">
        <v>38</v>
      </c>
      <c r="AX149" s="11" t="s">
        <v>75</v>
      </c>
      <c r="AY149" s="246" t="s">
        <v>146</v>
      </c>
    </row>
    <row r="150" s="11" customFormat="1">
      <c r="B150" s="236"/>
      <c r="C150" s="237"/>
      <c r="D150" s="233" t="s">
        <v>158</v>
      </c>
      <c r="E150" s="238" t="s">
        <v>21</v>
      </c>
      <c r="F150" s="239" t="s">
        <v>162</v>
      </c>
      <c r="G150" s="237"/>
      <c r="H150" s="240">
        <v>3</v>
      </c>
      <c r="I150" s="241"/>
      <c r="J150" s="237"/>
      <c r="K150" s="237"/>
      <c r="L150" s="242"/>
      <c r="M150" s="243"/>
      <c r="N150" s="244"/>
      <c r="O150" s="244"/>
      <c r="P150" s="244"/>
      <c r="Q150" s="244"/>
      <c r="R150" s="244"/>
      <c r="S150" s="244"/>
      <c r="T150" s="245"/>
      <c r="AT150" s="246" t="s">
        <v>158</v>
      </c>
      <c r="AU150" s="246" t="s">
        <v>85</v>
      </c>
      <c r="AV150" s="11" t="s">
        <v>85</v>
      </c>
      <c r="AW150" s="11" t="s">
        <v>38</v>
      </c>
      <c r="AX150" s="11" t="s">
        <v>75</v>
      </c>
      <c r="AY150" s="246" t="s">
        <v>146</v>
      </c>
    </row>
    <row r="151" s="11" customFormat="1">
      <c r="B151" s="236"/>
      <c r="C151" s="237"/>
      <c r="D151" s="233" t="s">
        <v>158</v>
      </c>
      <c r="E151" s="238" t="s">
        <v>21</v>
      </c>
      <c r="F151" s="239" t="s">
        <v>163</v>
      </c>
      <c r="G151" s="237"/>
      <c r="H151" s="240">
        <v>4.3200000000000003</v>
      </c>
      <c r="I151" s="241"/>
      <c r="J151" s="237"/>
      <c r="K151" s="237"/>
      <c r="L151" s="242"/>
      <c r="M151" s="243"/>
      <c r="N151" s="244"/>
      <c r="O151" s="244"/>
      <c r="P151" s="244"/>
      <c r="Q151" s="244"/>
      <c r="R151" s="244"/>
      <c r="S151" s="244"/>
      <c r="T151" s="245"/>
      <c r="AT151" s="246" t="s">
        <v>158</v>
      </c>
      <c r="AU151" s="246" t="s">
        <v>85</v>
      </c>
      <c r="AV151" s="11" t="s">
        <v>85</v>
      </c>
      <c r="AW151" s="11" t="s">
        <v>38</v>
      </c>
      <c r="AX151" s="11" t="s">
        <v>75</v>
      </c>
      <c r="AY151" s="246" t="s">
        <v>146</v>
      </c>
    </row>
    <row r="152" s="11" customFormat="1">
      <c r="B152" s="236"/>
      <c r="C152" s="237"/>
      <c r="D152" s="233" t="s">
        <v>158</v>
      </c>
      <c r="E152" s="238" t="s">
        <v>21</v>
      </c>
      <c r="F152" s="239" t="s">
        <v>164</v>
      </c>
      <c r="G152" s="237"/>
      <c r="H152" s="240">
        <v>4.2400000000000002</v>
      </c>
      <c r="I152" s="241"/>
      <c r="J152" s="237"/>
      <c r="K152" s="237"/>
      <c r="L152" s="242"/>
      <c r="M152" s="243"/>
      <c r="N152" s="244"/>
      <c r="O152" s="244"/>
      <c r="P152" s="244"/>
      <c r="Q152" s="244"/>
      <c r="R152" s="244"/>
      <c r="S152" s="244"/>
      <c r="T152" s="245"/>
      <c r="AT152" s="246" t="s">
        <v>158</v>
      </c>
      <c r="AU152" s="246" t="s">
        <v>85</v>
      </c>
      <c r="AV152" s="11" t="s">
        <v>85</v>
      </c>
      <c r="AW152" s="11" t="s">
        <v>38</v>
      </c>
      <c r="AX152" s="11" t="s">
        <v>75</v>
      </c>
      <c r="AY152" s="246" t="s">
        <v>146</v>
      </c>
    </row>
    <row r="153" s="12" customFormat="1">
      <c r="B153" s="247"/>
      <c r="C153" s="248"/>
      <c r="D153" s="233" t="s">
        <v>158</v>
      </c>
      <c r="E153" s="249" t="s">
        <v>21</v>
      </c>
      <c r="F153" s="250" t="s">
        <v>165</v>
      </c>
      <c r="G153" s="248"/>
      <c r="H153" s="251">
        <v>15.94</v>
      </c>
      <c r="I153" s="252"/>
      <c r="J153" s="248"/>
      <c r="K153" s="248"/>
      <c r="L153" s="253"/>
      <c r="M153" s="254"/>
      <c r="N153" s="255"/>
      <c r="O153" s="255"/>
      <c r="P153" s="255"/>
      <c r="Q153" s="255"/>
      <c r="R153" s="255"/>
      <c r="S153" s="255"/>
      <c r="T153" s="256"/>
      <c r="AT153" s="257" t="s">
        <v>158</v>
      </c>
      <c r="AU153" s="257" t="s">
        <v>85</v>
      </c>
      <c r="AV153" s="12" t="s">
        <v>154</v>
      </c>
      <c r="AW153" s="12" t="s">
        <v>38</v>
      </c>
      <c r="AX153" s="12" t="s">
        <v>83</v>
      </c>
      <c r="AY153" s="257" t="s">
        <v>146</v>
      </c>
    </row>
    <row r="154" s="1" customFormat="1" ht="16.5" customHeight="1">
      <c r="B154" s="46"/>
      <c r="C154" s="221" t="s">
        <v>209</v>
      </c>
      <c r="D154" s="221" t="s">
        <v>149</v>
      </c>
      <c r="E154" s="222" t="s">
        <v>210</v>
      </c>
      <c r="F154" s="223" t="s">
        <v>211</v>
      </c>
      <c r="G154" s="224" t="s">
        <v>152</v>
      </c>
      <c r="H154" s="225">
        <v>107.45</v>
      </c>
      <c r="I154" s="226"/>
      <c r="J154" s="227">
        <f>ROUND(I154*H154,2)</f>
        <v>0</v>
      </c>
      <c r="K154" s="223" t="s">
        <v>21</v>
      </c>
      <c r="L154" s="72"/>
      <c r="M154" s="228" t="s">
        <v>21</v>
      </c>
      <c r="N154" s="229" t="s">
        <v>46</v>
      </c>
      <c r="O154" s="47"/>
      <c r="P154" s="230">
        <f>O154*H154</f>
        <v>0</v>
      </c>
      <c r="Q154" s="230">
        <v>0</v>
      </c>
      <c r="R154" s="230">
        <f>Q154*H154</f>
        <v>0</v>
      </c>
      <c r="S154" s="230">
        <v>0.10000000000000001</v>
      </c>
      <c r="T154" s="231">
        <f>S154*H154</f>
        <v>10.745000000000001</v>
      </c>
      <c r="AR154" s="24" t="s">
        <v>154</v>
      </c>
      <c r="AT154" s="24" t="s">
        <v>149</v>
      </c>
      <c r="AU154" s="24" t="s">
        <v>85</v>
      </c>
      <c r="AY154" s="24" t="s">
        <v>146</v>
      </c>
      <c r="BE154" s="232">
        <f>IF(N154="základní",J154,0)</f>
        <v>0</v>
      </c>
      <c r="BF154" s="232">
        <f>IF(N154="snížená",J154,0)</f>
        <v>0</v>
      </c>
      <c r="BG154" s="232">
        <f>IF(N154="zákl. přenesená",J154,0)</f>
        <v>0</v>
      </c>
      <c r="BH154" s="232">
        <f>IF(N154="sníž. přenesená",J154,0)</f>
        <v>0</v>
      </c>
      <c r="BI154" s="232">
        <f>IF(N154="nulová",J154,0)</f>
        <v>0</v>
      </c>
      <c r="BJ154" s="24" t="s">
        <v>83</v>
      </c>
      <c r="BK154" s="232">
        <f>ROUND(I154*H154,2)</f>
        <v>0</v>
      </c>
      <c r="BL154" s="24" t="s">
        <v>154</v>
      </c>
      <c r="BM154" s="24" t="s">
        <v>212</v>
      </c>
    </row>
    <row r="155" s="1" customFormat="1">
      <c r="B155" s="46"/>
      <c r="C155" s="74"/>
      <c r="D155" s="233" t="s">
        <v>156</v>
      </c>
      <c r="E155" s="74"/>
      <c r="F155" s="234" t="s">
        <v>213</v>
      </c>
      <c r="G155" s="74"/>
      <c r="H155" s="74"/>
      <c r="I155" s="191"/>
      <c r="J155" s="74"/>
      <c r="K155" s="74"/>
      <c r="L155" s="72"/>
      <c r="M155" s="235"/>
      <c r="N155" s="47"/>
      <c r="O155" s="47"/>
      <c r="P155" s="47"/>
      <c r="Q155" s="47"/>
      <c r="R155" s="47"/>
      <c r="S155" s="47"/>
      <c r="T155" s="95"/>
      <c r="AT155" s="24" t="s">
        <v>156</v>
      </c>
      <c r="AU155" s="24" t="s">
        <v>85</v>
      </c>
    </row>
    <row r="156" s="11" customFormat="1">
      <c r="B156" s="236"/>
      <c r="C156" s="237"/>
      <c r="D156" s="233" t="s">
        <v>158</v>
      </c>
      <c r="E156" s="238" t="s">
        <v>21</v>
      </c>
      <c r="F156" s="239" t="s">
        <v>173</v>
      </c>
      <c r="G156" s="237"/>
      <c r="H156" s="240">
        <v>11.390000000000001</v>
      </c>
      <c r="I156" s="241"/>
      <c r="J156" s="237"/>
      <c r="K156" s="237"/>
      <c r="L156" s="242"/>
      <c r="M156" s="243"/>
      <c r="N156" s="244"/>
      <c r="O156" s="244"/>
      <c r="P156" s="244"/>
      <c r="Q156" s="244"/>
      <c r="R156" s="244"/>
      <c r="S156" s="244"/>
      <c r="T156" s="245"/>
      <c r="AT156" s="246" t="s">
        <v>158</v>
      </c>
      <c r="AU156" s="246" t="s">
        <v>85</v>
      </c>
      <c r="AV156" s="11" t="s">
        <v>85</v>
      </c>
      <c r="AW156" s="11" t="s">
        <v>38</v>
      </c>
      <c r="AX156" s="11" t="s">
        <v>75</v>
      </c>
      <c r="AY156" s="246" t="s">
        <v>146</v>
      </c>
    </row>
    <row r="157" s="11" customFormat="1">
      <c r="B157" s="236"/>
      <c r="C157" s="237"/>
      <c r="D157" s="233" t="s">
        <v>158</v>
      </c>
      <c r="E157" s="238" t="s">
        <v>21</v>
      </c>
      <c r="F157" s="239" t="s">
        <v>174</v>
      </c>
      <c r="G157" s="237"/>
      <c r="H157" s="240">
        <v>13.32</v>
      </c>
      <c r="I157" s="241"/>
      <c r="J157" s="237"/>
      <c r="K157" s="237"/>
      <c r="L157" s="242"/>
      <c r="M157" s="243"/>
      <c r="N157" s="244"/>
      <c r="O157" s="244"/>
      <c r="P157" s="244"/>
      <c r="Q157" s="244"/>
      <c r="R157" s="244"/>
      <c r="S157" s="244"/>
      <c r="T157" s="245"/>
      <c r="AT157" s="246" t="s">
        <v>158</v>
      </c>
      <c r="AU157" s="246" t="s">
        <v>85</v>
      </c>
      <c r="AV157" s="11" t="s">
        <v>85</v>
      </c>
      <c r="AW157" s="11" t="s">
        <v>38</v>
      </c>
      <c r="AX157" s="11" t="s">
        <v>75</v>
      </c>
      <c r="AY157" s="246" t="s">
        <v>146</v>
      </c>
    </row>
    <row r="158" s="11" customFormat="1">
      <c r="B158" s="236"/>
      <c r="C158" s="237"/>
      <c r="D158" s="233" t="s">
        <v>158</v>
      </c>
      <c r="E158" s="238" t="s">
        <v>21</v>
      </c>
      <c r="F158" s="239" t="s">
        <v>175</v>
      </c>
      <c r="G158" s="237"/>
      <c r="H158" s="240">
        <v>13</v>
      </c>
      <c r="I158" s="241"/>
      <c r="J158" s="237"/>
      <c r="K158" s="237"/>
      <c r="L158" s="242"/>
      <c r="M158" s="243"/>
      <c r="N158" s="244"/>
      <c r="O158" s="244"/>
      <c r="P158" s="244"/>
      <c r="Q158" s="244"/>
      <c r="R158" s="244"/>
      <c r="S158" s="244"/>
      <c r="T158" s="245"/>
      <c r="AT158" s="246" t="s">
        <v>158</v>
      </c>
      <c r="AU158" s="246" t="s">
        <v>85</v>
      </c>
      <c r="AV158" s="11" t="s">
        <v>85</v>
      </c>
      <c r="AW158" s="11" t="s">
        <v>38</v>
      </c>
      <c r="AX158" s="11" t="s">
        <v>75</v>
      </c>
      <c r="AY158" s="246" t="s">
        <v>146</v>
      </c>
    </row>
    <row r="159" s="11" customFormat="1">
      <c r="B159" s="236"/>
      <c r="C159" s="237"/>
      <c r="D159" s="233" t="s">
        <v>158</v>
      </c>
      <c r="E159" s="238" t="s">
        <v>21</v>
      </c>
      <c r="F159" s="239" t="s">
        <v>176</v>
      </c>
      <c r="G159" s="237"/>
      <c r="H159" s="240">
        <v>19.719999999999999</v>
      </c>
      <c r="I159" s="241"/>
      <c r="J159" s="237"/>
      <c r="K159" s="237"/>
      <c r="L159" s="242"/>
      <c r="M159" s="243"/>
      <c r="N159" s="244"/>
      <c r="O159" s="244"/>
      <c r="P159" s="244"/>
      <c r="Q159" s="244"/>
      <c r="R159" s="244"/>
      <c r="S159" s="244"/>
      <c r="T159" s="245"/>
      <c r="AT159" s="246" t="s">
        <v>158</v>
      </c>
      <c r="AU159" s="246" t="s">
        <v>85</v>
      </c>
      <c r="AV159" s="11" t="s">
        <v>85</v>
      </c>
      <c r="AW159" s="11" t="s">
        <v>38</v>
      </c>
      <c r="AX159" s="11" t="s">
        <v>75</v>
      </c>
      <c r="AY159" s="246" t="s">
        <v>146</v>
      </c>
    </row>
    <row r="160" s="11" customFormat="1">
      <c r="B160" s="236"/>
      <c r="C160" s="237"/>
      <c r="D160" s="233" t="s">
        <v>158</v>
      </c>
      <c r="E160" s="238" t="s">
        <v>21</v>
      </c>
      <c r="F160" s="239" t="s">
        <v>177</v>
      </c>
      <c r="G160" s="237"/>
      <c r="H160" s="240">
        <v>24.850000000000001</v>
      </c>
      <c r="I160" s="241"/>
      <c r="J160" s="237"/>
      <c r="K160" s="237"/>
      <c r="L160" s="242"/>
      <c r="M160" s="243"/>
      <c r="N160" s="244"/>
      <c r="O160" s="244"/>
      <c r="P160" s="244"/>
      <c r="Q160" s="244"/>
      <c r="R160" s="244"/>
      <c r="S160" s="244"/>
      <c r="T160" s="245"/>
      <c r="AT160" s="246" t="s">
        <v>158</v>
      </c>
      <c r="AU160" s="246" t="s">
        <v>85</v>
      </c>
      <c r="AV160" s="11" t="s">
        <v>85</v>
      </c>
      <c r="AW160" s="11" t="s">
        <v>38</v>
      </c>
      <c r="AX160" s="11" t="s">
        <v>75</v>
      </c>
      <c r="AY160" s="246" t="s">
        <v>146</v>
      </c>
    </row>
    <row r="161" s="11" customFormat="1">
      <c r="B161" s="236"/>
      <c r="C161" s="237"/>
      <c r="D161" s="233" t="s">
        <v>158</v>
      </c>
      <c r="E161" s="238" t="s">
        <v>21</v>
      </c>
      <c r="F161" s="239" t="s">
        <v>178</v>
      </c>
      <c r="G161" s="237"/>
      <c r="H161" s="240">
        <v>25.170000000000002</v>
      </c>
      <c r="I161" s="241"/>
      <c r="J161" s="237"/>
      <c r="K161" s="237"/>
      <c r="L161" s="242"/>
      <c r="M161" s="243"/>
      <c r="N161" s="244"/>
      <c r="O161" s="244"/>
      <c r="P161" s="244"/>
      <c r="Q161" s="244"/>
      <c r="R161" s="244"/>
      <c r="S161" s="244"/>
      <c r="T161" s="245"/>
      <c r="AT161" s="246" t="s">
        <v>158</v>
      </c>
      <c r="AU161" s="246" t="s">
        <v>85</v>
      </c>
      <c r="AV161" s="11" t="s">
        <v>85</v>
      </c>
      <c r="AW161" s="11" t="s">
        <v>38</v>
      </c>
      <c r="AX161" s="11" t="s">
        <v>75</v>
      </c>
      <c r="AY161" s="246" t="s">
        <v>146</v>
      </c>
    </row>
    <row r="162" s="12" customFormat="1">
      <c r="B162" s="247"/>
      <c r="C162" s="248"/>
      <c r="D162" s="233" t="s">
        <v>158</v>
      </c>
      <c r="E162" s="249" t="s">
        <v>21</v>
      </c>
      <c r="F162" s="250" t="s">
        <v>165</v>
      </c>
      <c r="G162" s="248"/>
      <c r="H162" s="251">
        <v>107.45</v>
      </c>
      <c r="I162" s="252"/>
      <c r="J162" s="248"/>
      <c r="K162" s="248"/>
      <c r="L162" s="253"/>
      <c r="M162" s="254"/>
      <c r="N162" s="255"/>
      <c r="O162" s="255"/>
      <c r="P162" s="255"/>
      <c r="Q162" s="255"/>
      <c r="R162" s="255"/>
      <c r="S162" s="255"/>
      <c r="T162" s="256"/>
      <c r="AT162" s="257" t="s">
        <v>158</v>
      </c>
      <c r="AU162" s="257" t="s">
        <v>85</v>
      </c>
      <c r="AV162" s="12" t="s">
        <v>154</v>
      </c>
      <c r="AW162" s="12" t="s">
        <v>38</v>
      </c>
      <c r="AX162" s="12" t="s">
        <v>83</v>
      </c>
      <c r="AY162" s="257" t="s">
        <v>146</v>
      </c>
    </row>
    <row r="163" s="1" customFormat="1" ht="16.5" customHeight="1">
      <c r="B163" s="46"/>
      <c r="C163" s="221" t="s">
        <v>214</v>
      </c>
      <c r="D163" s="221" t="s">
        <v>149</v>
      </c>
      <c r="E163" s="222" t="s">
        <v>215</v>
      </c>
      <c r="F163" s="223" t="s">
        <v>216</v>
      </c>
      <c r="G163" s="224" t="s">
        <v>217</v>
      </c>
      <c r="H163" s="225">
        <v>1</v>
      </c>
      <c r="I163" s="226"/>
      <c r="J163" s="227">
        <f>ROUND(I163*H163,2)</f>
        <v>0</v>
      </c>
      <c r="K163" s="223" t="s">
        <v>21</v>
      </c>
      <c r="L163" s="72"/>
      <c r="M163" s="228" t="s">
        <v>21</v>
      </c>
      <c r="N163" s="229" t="s">
        <v>46</v>
      </c>
      <c r="O163" s="47"/>
      <c r="P163" s="230">
        <f>O163*H163</f>
        <v>0</v>
      </c>
      <c r="Q163" s="230">
        <v>0</v>
      </c>
      <c r="R163" s="230">
        <f>Q163*H163</f>
        <v>0</v>
      </c>
      <c r="S163" s="230">
        <v>0</v>
      </c>
      <c r="T163" s="231">
        <f>S163*H163</f>
        <v>0</v>
      </c>
      <c r="AR163" s="24" t="s">
        <v>154</v>
      </c>
      <c r="AT163" s="24" t="s">
        <v>149</v>
      </c>
      <c r="AU163" s="24" t="s">
        <v>85</v>
      </c>
      <c r="AY163" s="24" t="s">
        <v>146</v>
      </c>
      <c r="BE163" s="232">
        <f>IF(N163="základní",J163,0)</f>
        <v>0</v>
      </c>
      <c r="BF163" s="232">
        <f>IF(N163="snížená",J163,0)</f>
        <v>0</v>
      </c>
      <c r="BG163" s="232">
        <f>IF(N163="zákl. přenesená",J163,0)</f>
        <v>0</v>
      </c>
      <c r="BH163" s="232">
        <f>IF(N163="sníž. přenesená",J163,0)</f>
        <v>0</v>
      </c>
      <c r="BI163" s="232">
        <f>IF(N163="nulová",J163,0)</f>
        <v>0</v>
      </c>
      <c r="BJ163" s="24" t="s">
        <v>83</v>
      </c>
      <c r="BK163" s="232">
        <f>ROUND(I163*H163,2)</f>
        <v>0</v>
      </c>
      <c r="BL163" s="24" t="s">
        <v>154</v>
      </c>
      <c r="BM163" s="24" t="s">
        <v>218</v>
      </c>
    </row>
    <row r="164" s="1" customFormat="1">
      <c r="B164" s="46"/>
      <c r="C164" s="74"/>
      <c r="D164" s="233" t="s">
        <v>156</v>
      </c>
      <c r="E164" s="74"/>
      <c r="F164" s="234" t="s">
        <v>213</v>
      </c>
      <c r="G164" s="74"/>
      <c r="H164" s="74"/>
      <c r="I164" s="191"/>
      <c r="J164" s="74"/>
      <c r="K164" s="74"/>
      <c r="L164" s="72"/>
      <c r="M164" s="235"/>
      <c r="N164" s="47"/>
      <c r="O164" s="47"/>
      <c r="P164" s="47"/>
      <c r="Q164" s="47"/>
      <c r="R164" s="47"/>
      <c r="S164" s="47"/>
      <c r="T164" s="95"/>
      <c r="AT164" s="24" t="s">
        <v>156</v>
      </c>
      <c r="AU164" s="24" t="s">
        <v>85</v>
      </c>
    </row>
    <row r="165" s="10" customFormat="1" ht="29.88" customHeight="1">
      <c r="B165" s="205"/>
      <c r="C165" s="206"/>
      <c r="D165" s="207" t="s">
        <v>74</v>
      </c>
      <c r="E165" s="219" t="s">
        <v>219</v>
      </c>
      <c r="F165" s="219" t="s">
        <v>220</v>
      </c>
      <c r="G165" s="206"/>
      <c r="H165" s="206"/>
      <c r="I165" s="209"/>
      <c r="J165" s="220">
        <f>BK165</f>
        <v>0</v>
      </c>
      <c r="K165" s="206"/>
      <c r="L165" s="211"/>
      <c r="M165" s="212"/>
      <c r="N165" s="213"/>
      <c r="O165" s="213"/>
      <c r="P165" s="214">
        <f>SUM(P166:P174)</f>
        <v>0</v>
      </c>
      <c r="Q165" s="213"/>
      <c r="R165" s="214">
        <f>SUM(R166:R174)</f>
        <v>0</v>
      </c>
      <c r="S165" s="213"/>
      <c r="T165" s="215">
        <f>SUM(T166:T174)</f>
        <v>0</v>
      </c>
      <c r="AR165" s="216" t="s">
        <v>83</v>
      </c>
      <c r="AT165" s="217" t="s">
        <v>74</v>
      </c>
      <c r="AU165" s="217" t="s">
        <v>83</v>
      </c>
      <c r="AY165" s="216" t="s">
        <v>146</v>
      </c>
      <c r="BK165" s="218">
        <f>SUM(BK166:BK174)</f>
        <v>0</v>
      </c>
    </row>
    <row r="166" s="1" customFormat="1" ht="25.5" customHeight="1">
      <c r="B166" s="46"/>
      <c r="C166" s="221" t="s">
        <v>221</v>
      </c>
      <c r="D166" s="221" t="s">
        <v>149</v>
      </c>
      <c r="E166" s="222" t="s">
        <v>222</v>
      </c>
      <c r="F166" s="223" t="s">
        <v>223</v>
      </c>
      <c r="G166" s="224" t="s">
        <v>224</v>
      </c>
      <c r="H166" s="225">
        <v>12.265000000000001</v>
      </c>
      <c r="I166" s="226"/>
      <c r="J166" s="227">
        <f>ROUND(I166*H166,2)</f>
        <v>0</v>
      </c>
      <c r="K166" s="223" t="s">
        <v>153</v>
      </c>
      <c r="L166" s="72"/>
      <c r="M166" s="228" t="s">
        <v>21</v>
      </c>
      <c r="N166" s="229" t="s">
        <v>46</v>
      </c>
      <c r="O166" s="47"/>
      <c r="P166" s="230">
        <f>O166*H166</f>
        <v>0</v>
      </c>
      <c r="Q166" s="230">
        <v>0</v>
      </c>
      <c r="R166" s="230">
        <f>Q166*H166</f>
        <v>0</v>
      </c>
      <c r="S166" s="230">
        <v>0</v>
      </c>
      <c r="T166" s="231">
        <f>S166*H166</f>
        <v>0</v>
      </c>
      <c r="AR166" s="24" t="s">
        <v>154</v>
      </c>
      <c r="AT166" s="24" t="s">
        <v>149</v>
      </c>
      <c r="AU166" s="24" t="s">
        <v>85</v>
      </c>
      <c r="AY166" s="24" t="s">
        <v>146</v>
      </c>
      <c r="BE166" s="232">
        <f>IF(N166="základní",J166,0)</f>
        <v>0</v>
      </c>
      <c r="BF166" s="232">
        <f>IF(N166="snížená",J166,0)</f>
        <v>0</v>
      </c>
      <c r="BG166" s="232">
        <f>IF(N166="zákl. přenesená",J166,0)</f>
        <v>0</v>
      </c>
      <c r="BH166" s="232">
        <f>IF(N166="sníž. přenesená",J166,0)</f>
        <v>0</v>
      </c>
      <c r="BI166" s="232">
        <f>IF(N166="nulová",J166,0)</f>
        <v>0</v>
      </c>
      <c r="BJ166" s="24" t="s">
        <v>83</v>
      </c>
      <c r="BK166" s="232">
        <f>ROUND(I166*H166,2)</f>
        <v>0</v>
      </c>
      <c r="BL166" s="24" t="s">
        <v>154</v>
      </c>
      <c r="BM166" s="24" t="s">
        <v>225</v>
      </c>
    </row>
    <row r="167" s="1" customFormat="1">
      <c r="B167" s="46"/>
      <c r="C167" s="74"/>
      <c r="D167" s="233" t="s">
        <v>156</v>
      </c>
      <c r="E167" s="74"/>
      <c r="F167" s="234" t="s">
        <v>226</v>
      </c>
      <c r="G167" s="74"/>
      <c r="H167" s="74"/>
      <c r="I167" s="191"/>
      <c r="J167" s="74"/>
      <c r="K167" s="74"/>
      <c r="L167" s="72"/>
      <c r="M167" s="235"/>
      <c r="N167" s="47"/>
      <c r="O167" s="47"/>
      <c r="P167" s="47"/>
      <c r="Q167" s="47"/>
      <c r="R167" s="47"/>
      <c r="S167" s="47"/>
      <c r="T167" s="95"/>
      <c r="AT167" s="24" t="s">
        <v>156</v>
      </c>
      <c r="AU167" s="24" t="s">
        <v>85</v>
      </c>
    </row>
    <row r="168" s="1" customFormat="1" ht="25.5" customHeight="1">
      <c r="B168" s="46"/>
      <c r="C168" s="221" t="s">
        <v>227</v>
      </c>
      <c r="D168" s="221" t="s">
        <v>149</v>
      </c>
      <c r="E168" s="222" t="s">
        <v>228</v>
      </c>
      <c r="F168" s="223" t="s">
        <v>229</v>
      </c>
      <c r="G168" s="224" t="s">
        <v>224</v>
      </c>
      <c r="H168" s="225">
        <v>12.265000000000001</v>
      </c>
      <c r="I168" s="226"/>
      <c r="J168" s="227">
        <f>ROUND(I168*H168,2)</f>
        <v>0</v>
      </c>
      <c r="K168" s="223" t="s">
        <v>153</v>
      </c>
      <c r="L168" s="72"/>
      <c r="M168" s="228" t="s">
        <v>21</v>
      </c>
      <c r="N168" s="229" t="s">
        <v>46</v>
      </c>
      <c r="O168" s="47"/>
      <c r="P168" s="230">
        <f>O168*H168</f>
        <v>0</v>
      </c>
      <c r="Q168" s="230">
        <v>0</v>
      </c>
      <c r="R168" s="230">
        <f>Q168*H168</f>
        <v>0</v>
      </c>
      <c r="S168" s="230">
        <v>0</v>
      </c>
      <c r="T168" s="231">
        <f>S168*H168</f>
        <v>0</v>
      </c>
      <c r="AR168" s="24" t="s">
        <v>154</v>
      </c>
      <c r="AT168" s="24" t="s">
        <v>149</v>
      </c>
      <c r="AU168" s="24" t="s">
        <v>85</v>
      </c>
      <c r="AY168" s="24" t="s">
        <v>146</v>
      </c>
      <c r="BE168" s="232">
        <f>IF(N168="základní",J168,0)</f>
        <v>0</v>
      </c>
      <c r="BF168" s="232">
        <f>IF(N168="snížená",J168,0)</f>
        <v>0</v>
      </c>
      <c r="BG168" s="232">
        <f>IF(N168="zákl. přenesená",J168,0)</f>
        <v>0</v>
      </c>
      <c r="BH168" s="232">
        <f>IF(N168="sníž. přenesená",J168,0)</f>
        <v>0</v>
      </c>
      <c r="BI168" s="232">
        <f>IF(N168="nulová",J168,0)</f>
        <v>0</v>
      </c>
      <c r="BJ168" s="24" t="s">
        <v>83</v>
      </c>
      <c r="BK168" s="232">
        <f>ROUND(I168*H168,2)</f>
        <v>0</v>
      </c>
      <c r="BL168" s="24" t="s">
        <v>154</v>
      </c>
      <c r="BM168" s="24" t="s">
        <v>230</v>
      </c>
    </row>
    <row r="169" s="1" customFormat="1">
      <c r="B169" s="46"/>
      <c r="C169" s="74"/>
      <c r="D169" s="233" t="s">
        <v>156</v>
      </c>
      <c r="E169" s="74"/>
      <c r="F169" s="234" t="s">
        <v>231</v>
      </c>
      <c r="G169" s="74"/>
      <c r="H169" s="74"/>
      <c r="I169" s="191"/>
      <c r="J169" s="74"/>
      <c r="K169" s="74"/>
      <c r="L169" s="72"/>
      <c r="M169" s="235"/>
      <c r="N169" s="47"/>
      <c r="O169" s="47"/>
      <c r="P169" s="47"/>
      <c r="Q169" s="47"/>
      <c r="R169" s="47"/>
      <c r="S169" s="47"/>
      <c r="T169" s="95"/>
      <c r="AT169" s="24" t="s">
        <v>156</v>
      </c>
      <c r="AU169" s="24" t="s">
        <v>85</v>
      </c>
    </row>
    <row r="170" s="1" customFormat="1" ht="25.5" customHeight="1">
      <c r="B170" s="46"/>
      <c r="C170" s="221" t="s">
        <v>232</v>
      </c>
      <c r="D170" s="221" t="s">
        <v>149</v>
      </c>
      <c r="E170" s="222" t="s">
        <v>233</v>
      </c>
      <c r="F170" s="223" t="s">
        <v>234</v>
      </c>
      <c r="G170" s="224" t="s">
        <v>224</v>
      </c>
      <c r="H170" s="225">
        <v>183.97499999999999</v>
      </c>
      <c r="I170" s="226"/>
      <c r="J170" s="227">
        <f>ROUND(I170*H170,2)</f>
        <v>0</v>
      </c>
      <c r="K170" s="223" t="s">
        <v>153</v>
      </c>
      <c r="L170" s="72"/>
      <c r="M170" s="228" t="s">
        <v>21</v>
      </c>
      <c r="N170" s="229" t="s">
        <v>46</v>
      </c>
      <c r="O170" s="47"/>
      <c r="P170" s="230">
        <f>O170*H170</f>
        <v>0</v>
      </c>
      <c r="Q170" s="230">
        <v>0</v>
      </c>
      <c r="R170" s="230">
        <f>Q170*H170</f>
        <v>0</v>
      </c>
      <c r="S170" s="230">
        <v>0</v>
      </c>
      <c r="T170" s="231">
        <f>S170*H170</f>
        <v>0</v>
      </c>
      <c r="AR170" s="24" t="s">
        <v>154</v>
      </c>
      <c r="AT170" s="24" t="s">
        <v>149</v>
      </c>
      <c r="AU170" s="24" t="s">
        <v>85</v>
      </c>
      <c r="AY170" s="24" t="s">
        <v>146</v>
      </c>
      <c r="BE170" s="232">
        <f>IF(N170="základní",J170,0)</f>
        <v>0</v>
      </c>
      <c r="BF170" s="232">
        <f>IF(N170="snížená",J170,0)</f>
        <v>0</v>
      </c>
      <c r="BG170" s="232">
        <f>IF(N170="zákl. přenesená",J170,0)</f>
        <v>0</v>
      </c>
      <c r="BH170" s="232">
        <f>IF(N170="sníž. přenesená",J170,0)</f>
        <v>0</v>
      </c>
      <c r="BI170" s="232">
        <f>IF(N170="nulová",J170,0)</f>
        <v>0</v>
      </c>
      <c r="BJ170" s="24" t="s">
        <v>83</v>
      </c>
      <c r="BK170" s="232">
        <f>ROUND(I170*H170,2)</f>
        <v>0</v>
      </c>
      <c r="BL170" s="24" t="s">
        <v>154</v>
      </c>
      <c r="BM170" s="24" t="s">
        <v>235</v>
      </c>
    </row>
    <row r="171" s="1" customFormat="1">
      <c r="B171" s="46"/>
      <c r="C171" s="74"/>
      <c r="D171" s="233" t="s">
        <v>156</v>
      </c>
      <c r="E171" s="74"/>
      <c r="F171" s="234" t="s">
        <v>231</v>
      </c>
      <c r="G171" s="74"/>
      <c r="H171" s="74"/>
      <c r="I171" s="191"/>
      <c r="J171" s="74"/>
      <c r="K171" s="74"/>
      <c r="L171" s="72"/>
      <c r="M171" s="235"/>
      <c r="N171" s="47"/>
      <c r="O171" s="47"/>
      <c r="P171" s="47"/>
      <c r="Q171" s="47"/>
      <c r="R171" s="47"/>
      <c r="S171" s="47"/>
      <c r="T171" s="95"/>
      <c r="AT171" s="24" t="s">
        <v>156</v>
      </c>
      <c r="AU171" s="24" t="s">
        <v>85</v>
      </c>
    </row>
    <row r="172" s="11" customFormat="1">
      <c r="B172" s="236"/>
      <c r="C172" s="237"/>
      <c r="D172" s="233" t="s">
        <v>158</v>
      </c>
      <c r="E172" s="237"/>
      <c r="F172" s="239" t="s">
        <v>236</v>
      </c>
      <c r="G172" s="237"/>
      <c r="H172" s="240">
        <v>183.97499999999999</v>
      </c>
      <c r="I172" s="241"/>
      <c r="J172" s="237"/>
      <c r="K172" s="237"/>
      <c r="L172" s="242"/>
      <c r="M172" s="243"/>
      <c r="N172" s="244"/>
      <c r="O172" s="244"/>
      <c r="P172" s="244"/>
      <c r="Q172" s="244"/>
      <c r="R172" s="244"/>
      <c r="S172" s="244"/>
      <c r="T172" s="245"/>
      <c r="AT172" s="246" t="s">
        <v>158</v>
      </c>
      <c r="AU172" s="246" t="s">
        <v>85</v>
      </c>
      <c r="AV172" s="11" t="s">
        <v>85</v>
      </c>
      <c r="AW172" s="11" t="s">
        <v>6</v>
      </c>
      <c r="AX172" s="11" t="s">
        <v>83</v>
      </c>
      <c r="AY172" s="246" t="s">
        <v>146</v>
      </c>
    </row>
    <row r="173" s="1" customFormat="1" ht="38.25" customHeight="1">
      <c r="B173" s="46"/>
      <c r="C173" s="221" t="s">
        <v>10</v>
      </c>
      <c r="D173" s="221" t="s">
        <v>149</v>
      </c>
      <c r="E173" s="222" t="s">
        <v>237</v>
      </c>
      <c r="F173" s="223" t="s">
        <v>238</v>
      </c>
      <c r="G173" s="224" t="s">
        <v>224</v>
      </c>
      <c r="H173" s="225">
        <v>0.59199999999999997</v>
      </c>
      <c r="I173" s="226"/>
      <c r="J173" s="227">
        <f>ROUND(I173*H173,2)</f>
        <v>0</v>
      </c>
      <c r="K173" s="223" t="s">
        <v>153</v>
      </c>
      <c r="L173" s="72"/>
      <c r="M173" s="228" t="s">
        <v>21</v>
      </c>
      <c r="N173" s="229" t="s">
        <v>46</v>
      </c>
      <c r="O173" s="47"/>
      <c r="P173" s="230">
        <f>O173*H173</f>
        <v>0</v>
      </c>
      <c r="Q173" s="230">
        <v>0</v>
      </c>
      <c r="R173" s="230">
        <f>Q173*H173</f>
        <v>0</v>
      </c>
      <c r="S173" s="230">
        <v>0</v>
      </c>
      <c r="T173" s="231">
        <f>S173*H173</f>
        <v>0</v>
      </c>
      <c r="AR173" s="24" t="s">
        <v>154</v>
      </c>
      <c r="AT173" s="24" t="s">
        <v>149</v>
      </c>
      <c r="AU173" s="24" t="s">
        <v>85</v>
      </c>
      <c r="AY173" s="24" t="s">
        <v>146</v>
      </c>
      <c r="BE173" s="232">
        <f>IF(N173="základní",J173,0)</f>
        <v>0</v>
      </c>
      <c r="BF173" s="232">
        <f>IF(N173="snížená",J173,0)</f>
        <v>0</v>
      </c>
      <c r="BG173" s="232">
        <f>IF(N173="zákl. přenesená",J173,0)</f>
        <v>0</v>
      </c>
      <c r="BH173" s="232">
        <f>IF(N173="sníž. přenesená",J173,0)</f>
        <v>0</v>
      </c>
      <c r="BI173" s="232">
        <f>IF(N173="nulová",J173,0)</f>
        <v>0</v>
      </c>
      <c r="BJ173" s="24" t="s">
        <v>83</v>
      </c>
      <c r="BK173" s="232">
        <f>ROUND(I173*H173,2)</f>
        <v>0</v>
      </c>
      <c r="BL173" s="24" t="s">
        <v>154</v>
      </c>
      <c r="BM173" s="24" t="s">
        <v>239</v>
      </c>
    </row>
    <row r="174" s="1" customFormat="1">
      <c r="B174" s="46"/>
      <c r="C174" s="74"/>
      <c r="D174" s="233" t="s">
        <v>156</v>
      </c>
      <c r="E174" s="74"/>
      <c r="F174" s="234" t="s">
        <v>240</v>
      </c>
      <c r="G174" s="74"/>
      <c r="H174" s="74"/>
      <c r="I174" s="191"/>
      <c r="J174" s="74"/>
      <c r="K174" s="74"/>
      <c r="L174" s="72"/>
      <c r="M174" s="235"/>
      <c r="N174" s="47"/>
      <c r="O174" s="47"/>
      <c r="P174" s="47"/>
      <c r="Q174" s="47"/>
      <c r="R174" s="47"/>
      <c r="S174" s="47"/>
      <c r="T174" s="95"/>
      <c r="AT174" s="24" t="s">
        <v>156</v>
      </c>
      <c r="AU174" s="24" t="s">
        <v>85</v>
      </c>
    </row>
    <row r="175" s="10" customFormat="1" ht="29.88" customHeight="1">
      <c r="B175" s="205"/>
      <c r="C175" s="206"/>
      <c r="D175" s="207" t="s">
        <v>74</v>
      </c>
      <c r="E175" s="219" t="s">
        <v>241</v>
      </c>
      <c r="F175" s="219" t="s">
        <v>242</v>
      </c>
      <c r="G175" s="206"/>
      <c r="H175" s="206"/>
      <c r="I175" s="209"/>
      <c r="J175" s="220">
        <f>BK175</f>
        <v>0</v>
      </c>
      <c r="K175" s="206"/>
      <c r="L175" s="211"/>
      <c r="M175" s="212"/>
      <c r="N175" s="213"/>
      <c r="O175" s="213"/>
      <c r="P175" s="214">
        <f>SUM(P176:P177)</f>
        <v>0</v>
      </c>
      <c r="Q175" s="213"/>
      <c r="R175" s="214">
        <f>SUM(R176:R177)</f>
        <v>0</v>
      </c>
      <c r="S175" s="213"/>
      <c r="T175" s="215">
        <f>SUM(T176:T177)</f>
        <v>0</v>
      </c>
      <c r="AR175" s="216" t="s">
        <v>83</v>
      </c>
      <c r="AT175" s="217" t="s">
        <v>74</v>
      </c>
      <c r="AU175" s="217" t="s">
        <v>83</v>
      </c>
      <c r="AY175" s="216" t="s">
        <v>146</v>
      </c>
      <c r="BK175" s="218">
        <f>SUM(BK176:BK177)</f>
        <v>0</v>
      </c>
    </row>
    <row r="176" s="1" customFormat="1" ht="38.25" customHeight="1">
      <c r="B176" s="46"/>
      <c r="C176" s="221" t="s">
        <v>243</v>
      </c>
      <c r="D176" s="221" t="s">
        <v>149</v>
      </c>
      <c r="E176" s="222" t="s">
        <v>244</v>
      </c>
      <c r="F176" s="223" t="s">
        <v>245</v>
      </c>
      <c r="G176" s="224" t="s">
        <v>224</v>
      </c>
      <c r="H176" s="225">
        <v>6.0010000000000003</v>
      </c>
      <c r="I176" s="226"/>
      <c r="J176" s="227">
        <f>ROUND(I176*H176,2)</f>
        <v>0</v>
      </c>
      <c r="K176" s="223" t="s">
        <v>153</v>
      </c>
      <c r="L176" s="72"/>
      <c r="M176" s="228" t="s">
        <v>21</v>
      </c>
      <c r="N176" s="229" t="s">
        <v>46</v>
      </c>
      <c r="O176" s="47"/>
      <c r="P176" s="230">
        <f>O176*H176</f>
        <v>0</v>
      </c>
      <c r="Q176" s="230">
        <v>0</v>
      </c>
      <c r="R176" s="230">
        <f>Q176*H176</f>
        <v>0</v>
      </c>
      <c r="S176" s="230">
        <v>0</v>
      </c>
      <c r="T176" s="231">
        <f>S176*H176</f>
        <v>0</v>
      </c>
      <c r="AR176" s="24" t="s">
        <v>154</v>
      </c>
      <c r="AT176" s="24" t="s">
        <v>149</v>
      </c>
      <c r="AU176" s="24" t="s">
        <v>85</v>
      </c>
      <c r="AY176" s="24" t="s">
        <v>146</v>
      </c>
      <c r="BE176" s="232">
        <f>IF(N176="základní",J176,0)</f>
        <v>0</v>
      </c>
      <c r="BF176" s="232">
        <f>IF(N176="snížená",J176,0)</f>
        <v>0</v>
      </c>
      <c r="BG176" s="232">
        <f>IF(N176="zákl. přenesená",J176,0)</f>
        <v>0</v>
      </c>
      <c r="BH176" s="232">
        <f>IF(N176="sníž. přenesená",J176,0)</f>
        <v>0</v>
      </c>
      <c r="BI176" s="232">
        <f>IF(N176="nulová",J176,0)</f>
        <v>0</v>
      </c>
      <c r="BJ176" s="24" t="s">
        <v>83</v>
      </c>
      <c r="BK176" s="232">
        <f>ROUND(I176*H176,2)</f>
        <v>0</v>
      </c>
      <c r="BL176" s="24" t="s">
        <v>154</v>
      </c>
      <c r="BM176" s="24" t="s">
        <v>246</v>
      </c>
    </row>
    <row r="177" s="1" customFormat="1">
      <c r="B177" s="46"/>
      <c r="C177" s="74"/>
      <c r="D177" s="233" t="s">
        <v>156</v>
      </c>
      <c r="E177" s="74"/>
      <c r="F177" s="234" t="s">
        <v>247</v>
      </c>
      <c r="G177" s="74"/>
      <c r="H177" s="74"/>
      <c r="I177" s="191"/>
      <c r="J177" s="74"/>
      <c r="K177" s="74"/>
      <c r="L177" s="72"/>
      <c r="M177" s="235"/>
      <c r="N177" s="47"/>
      <c r="O177" s="47"/>
      <c r="P177" s="47"/>
      <c r="Q177" s="47"/>
      <c r="R177" s="47"/>
      <c r="S177" s="47"/>
      <c r="T177" s="95"/>
      <c r="AT177" s="24" t="s">
        <v>156</v>
      </c>
      <c r="AU177" s="24" t="s">
        <v>85</v>
      </c>
    </row>
    <row r="178" s="10" customFormat="1" ht="37.44" customHeight="1">
      <c r="B178" s="205"/>
      <c r="C178" s="206"/>
      <c r="D178" s="207" t="s">
        <v>74</v>
      </c>
      <c r="E178" s="208" t="s">
        <v>248</v>
      </c>
      <c r="F178" s="208" t="s">
        <v>249</v>
      </c>
      <c r="G178" s="206"/>
      <c r="H178" s="206"/>
      <c r="I178" s="209"/>
      <c r="J178" s="210">
        <f>BK178</f>
        <v>0</v>
      </c>
      <c r="K178" s="206"/>
      <c r="L178" s="211"/>
      <c r="M178" s="212"/>
      <c r="N178" s="213"/>
      <c r="O178" s="213"/>
      <c r="P178" s="214">
        <f>P179+P184+P191+P196+P220+P237+P261+P265</f>
        <v>0</v>
      </c>
      <c r="Q178" s="213"/>
      <c r="R178" s="214">
        <f>R179+R184+R191+R196+R220+R237+R261+R265</f>
        <v>1.2714635200000002</v>
      </c>
      <c r="S178" s="213"/>
      <c r="T178" s="215">
        <f>T179+T184+T191+T196+T220+T237+T261+T265</f>
        <v>0.98811899999999986</v>
      </c>
      <c r="AR178" s="216" t="s">
        <v>85</v>
      </c>
      <c r="AT178" s="217" t="s">
        <v>74</v>
      </c>
      <c r="AU178" s="217" t="s">
        <v>75</v>
      </c>
      <c r="AY178" s="216" t="s">
        <v>146</v>
      </c>
      <c r="BK178" s="218">
        <f>BK179+BK184+BK191+BK196+BK220+BK237+BK261+BK265</f>
        <v>0</v>
      </c>
    </row>
    <row r="179" s="10" customFormat="1" ht="19.92" customHeight="1">
      <c r="B179" s="205"/>
      <c r="C179" s="206"/>
      <c r="D179" s="207" t="s">
        <v>74</v>
      </c>
      <c r="E179" s="219" t="s">
        <v>250</v>
      </c>
      <c r="F179" s="219" t="s">
        <v>251</v>
      </c>
      <c r="G179" s="206"/>
      <c r="H179" s="206"/>
      <c r="I179" s="209"/>
      <c r="J179" s="220">
        <f>BK179</f>
        <v>0</v>
      </c>
      <c r="K179" s="206"/>
      <c r="L179" s="211"/>
      <c r="M179" s="212"/>
      <c r="N179" s="213"/>
      <c r="O179" s="213"/>
      <c r="P179" s="214">
        <f>SUM(P180:P183)</f>
        <v>0</v>
      </c>
      <c r="Q179" s="213"/>
      <c r="R179" s="214">
        <f>SUM(R180:R183)</f>
        <v>0.011968</v>
      </c>
      <c r="S179" s="213"/>
      <c r="T179" s="215">
        <f>SUM(T180:T183)</f>
        <v>0</v>
      </c>
      <c r="AR179" s="216" t="s">
        <v>85</v>
      </c>
      <c r="AT179" s="217" t="s">
        <v>74</v>
      </c>
      <c r="AU179" s="217" t="s">
        <v>83</v>
      </c>
      <c r="AY179" s="216" t="s">
        <v>146</v>
      </c>
      <c r="BK179" s="218">
        <f>SUM(BK180:BK183)</f>
        <v>0</v>
      </c>
    </row>
    <row r="180" s="1" customFormat="1" ht="38.25" customHeight="1">
      <c r="B180" s="46"/>
      <c r="C180" s="221" t="s">
        <v>252</v>
      </c>
      <c r="D180" s="221" t="s">
        <v>149</v>
      </c>
      <c r="E180" s="222" t="s">
        <v>253</v>
      </c>
      <c r="F180" s="223" t="s">
        <v>254</v>
      </c>
      <c r="G180" s="224" t="s">
        <v>255</v>
      </c>
      <c r="H180" s="225">
        <v>3.3999999999999999</v>
      </c>
      <c r="I180" s="226"/>
      <c r="J180" s="227">
        <f>ROUND(I180*H180,2)</f>
        <v>0</v>
      </c>
      <c r="K180" s="223" t="s">
        <v>153</v>
      </c>
      <c r="L180" s="72"/>
      <c r="M180" s="228" t="s">
        <v>21</v>
      </c>
      <c r="N180" s="229" t="s">
        <v>46</v>
      </c>
      <c r="O180" s="47"/>
      <c r="P180" s="230">
        <f>O180*H180</f>
        <v>0</v>
      </c>
      <c r="Q180" s="230">
        <v>0.0035200000000000001</v>
      </c>
      <c r="R180" s="230">
        <f>Q180*H180</f>
        <v>0.011968</v>
      </c>
      <c r="S180" s="230">
        <v>0</v>
      </c>
      <c r="T180" s="231">
        <f>S180*H180</f>
        <v>0</v>
      </c>
      <c r="AR180" s="24" t="s">
        <v>243</v>
      </c>
      <c r="AT180" s="24" t="s">
        <v>149</v>
      </c>
      <c r="AU180" s="24" t="s">
        <v>85</v>
      </c>
      <c r="AY180" s="24" t="s">
        <v>146</v>
      </c>
      <c r="BE180" s="232">
        <f>IF(N180="základní",J180,0)</f>
        <v>0</v>
      </c>
      <c r="BF180" s="232">
        <f>IF(N180="snížená",J180,0)</f>
        <v>0</v>
      </c>
      <c r="BG180" s="232">
        <f>IF(N180="zákl. přenesená",J180,0)</f>
        <v>0</v>
      </c>
      <c r="BH180" s="232">
        <f>IF(N180="sníž. přenesená",J180,0)</f>
        <v>0</v>
      </c>
      <c r="BI180" s="232">
        <f>IF(N180="nulová",J180,0)</f>
        <v>0</v>
      </c>
      <c r="BJ180" s="24" t="s">
        <v>83</v>
      </c>
      <c r="BK180" s="232">
        <f>ROUND(I180*H180,2)</f>
        <v>0</v>
      </c>
      <c r="BL180" s="24" t="s">
        <v>243</v>
      </c>
      <c r="BM180" s="24" t="s">
        <v>256</v>
      </c>
    </row>
    <row r="181" s="1" customFormat="1">
      <c r="B181" s="46"/>
      <c r="C181" s="74"/>
      <c r="D181" s="233" t="s">
        <v>156</v>
      </c>
      <c r="E181" s="74"/>
      <c r="F181" s="234" t="s">
        <v>257</v>
      </c>
      <c r="G181" s="74"/>
      <c r="H181" s="74"/>
      <c r="I181" s="191"/>
      <c r="J181" s="74"/>
      <c r="K181" s="74"/>
      <c r="L181" s="72"/>
      <c r="M181" s="235"/>
      <c r="N181" s="47"/>
      <c r="O181" s="47"/>
      <c r="P181" s="47"/>
      <c r="Q181" s="47"/>
      <c r="R181" s="47"/>
      <c r="S181" s="47"/>
      <c r="T181" s="95"/>
      <c r="AT181" s="24" t="s">
        <v>156</v>
      </c>
      <c r="AU181" s="24" t="s">
        <v>85</v>
      </c>
    </row>
    <row r="182" s="1" customFormat="1" ht="51" customHeight="1">
      <c r="B182" s="46"/>
      <c r="C182" s="221" t="s">
        <v>258</v>
      </c>
      <c r="D182" s="221" t="s">
        <v>149</v>
      </c>
      <c r="E182" s="222" t="s">
        <v>259</v>
      </c>
      <c r="F182" s="223" t="s">
        <v>260</v>
      </c>
      <c r="G182" s="224" t="s">
        <v>224</v>
      </c>
      <c r="H182" s="225">
        <v>0.012</v>
      </c>
      <c r="I182" s="226"/>
      <c r="J182" s="227">
        <f>ROUND(I182*H182,2)</f>
        <v>0</v>
      </c>
      <c r="K182" s="223" t="s">
        <v>153</v>
      </c>
      <c r="L182" s="72"/>
      <c r="M182" s="228" t="s">
        <v>21</v>
      </c>
      <c r="N182" s="229" t="s">
        <v>46</v>
      </c>
      <c r="O182" s="47"/>
      <c r="P182" s="230">
        <f>O182*H182</f>
        <v>0</v>
      </c>
      <c r="Q182" s="230">
        <v>0</v>
      </c>
      <c r="R182" s="230">
        <f>Q182*H182</f>
        <v>0</v>
      </c>
      <c r="S182" s="230">
        <v>0</v>
      </c>
      <c r="T182" s="231">
        <f>S182*H182</f>
        <v>0</v>
      </c>
      <c r="AR182" s="24" t="s">
        <v>243</v>
      </c>
      <c r="AT182" s="24" t="s">
        <v>149</v>
      </c>
      <c r="AU182" s="24" t="s">
        <v>85</v>
      </c>
      <c r="AY182" s="24" t="s">
        <v>146</v>
      </c>
      <c r="BE182" s="232">
        <f>IF(N182="základní",J182,0)</f>
        <v>0</v>
      </c>
      <c r="BF182" s="232">
        <f>IF(N182="snížená",J182,0)</f>
        <v>0</v>
      </c>
      <c r="BG182" s="232">
        <f>IF(N182="zákl. přenesená",J182,0)</f>
        <v>0</v>
      </c>
      <c r="BH182" s="232">
        <f>IF(N182="sníž. přenesená",J182,0)</f>
        <v>0</v>
      </c>
      <c r="BI182" s="232">
        <f>IF(N182="nulová",J182,0)</f>
        <v>0</v>
      </c>
      <c r="BJ182" s="24" t="s">
        <v>83</v>
      </c>
      <c r="BK182" s="232">
        <f>ROUND(I182*H182,2)</f>
        <v>0</v>
      </c>
      <c r="BL182" s="24" t="s">
        <v>243</v>
      </c>
      <c r="BM182" s="24" t="s">
        <v>261</v>
      </c>
    </row>
    <row r="183" s="1" customFormat="1">
      <c r="B183" s="46"/>
      <c r="C183" s="74"/>
      <c r="D183" s="233" t="s">
        <v>156</v>
      </c>
      <c r="E183" s="74"/>
      <c r="F183" s="234" t="s">
        <v>262</v>
      </c>
      <c r="G183" s="74"/>
      <c r="H183" s="74"/>
      <c r="I183" s="191"/>
      <c r="J183" s="74"/>
      <c r="K183" s="74"/>
      <c r="L183" s="72"/>
      <c r="M183" s="235"/>
      <c r="N183" s="47"/>
      <c r="O183" s="47"/>
      <c r="P183" s="47"/>
      <c r="Q183" s="47"/>
      <c r="R183" s="47"/>
      <c r="S183" s="47"/>
      <c r="T183" s="95"/>
      <c r="AT183" s="24" t="s">
        <v>156</v>
      </c>
      <c r="AU183" s="24" t="s">
        <v>85</v>
      </c>
    </row>
    <row r="184" s="10" customFormat="1" ht="29.88" customHeight="1">
      <c r="B184" s="205"/>
      <c r="C184" s="206"/>
      <c r="D184" s="207" t="s">
        <v>74</v>
      </c>
      <c r="E184" s="219" t="s">
        <v>263</v>
      </c>
      <c r="F184" s="219" t="s">
        <v>264</v>
      </c>
      <c r="G184" s="206"/>
      <c r="H184" s="206"/>
      <c r="I184" s="209"/>
      <c r="J184" s="220">
        <f>BK184</f>
        <v>0</v>
      </c>
      <c r="K184" s="206"/>
      <c r="L184" s="211"/>
      <c r="M184" s="212"/>
      <c r="N184" s="213"/>
      <c r="O184" s="213"/>
      <c r="P184" s="214">
        <f>SUM(P185:P190)</f>
        <v>0</v>
      </c>
      <c r="Q184" s="213"/>
      <c r="R184" s="214">
        <f>SUM(R185:R190)</f>
        <v>0.069000000000000006</v>
      </c>
      <c r="S184" s="213"/>
      <c r="T184" s="215">
        <f>SUM(T185:T190)</f>
        <v>0</v>
      </c>
      <c r="AR184" s="216" t="s">
        <v>85</v>
      </c>
      <c r="AT184" s="217" t="s">
        <v>74</v>
      </c>
      <c r="AU184" s="217" t="s">
        <v>83</v>
      </c>
      <c r="AY184" s="216" t="s">
        <v>146</v>
      </c>
      <c r="BK184" s="218">
        <f>SUM(BK185:BK190)</f>
        <v>0</v>
      </c>
    </row>
    <row r="185" s="1" customFormat="1" ht="25.5" customHeight="1">
      <c r="B185" s="46"/>
      <c r="C185" s="221" t="s">
        <v>265</v>
      </c>
      <c r="D185" s="221" t="s">
        <v>149</v>
      </c>
      <c r="E185" s="222" t="s">
        <v>266</v>
      </c>
      <c r="F185" s="223" t="s">
        <v>267</v>
      </c>
      <c r="G185" s="224" t="s">
        <v>268</v>
      </c>
      <c r="H185" s="225">
        <v>5</v>
      </c>
      <c r="I185" s="226"/>
      <c r="J185" s="227">
        <f>ROUND(I185*H185,2)</f>
        <v>0</v>
      </c>
      <c r="K185" s="223" t="s">
        <v>153</v>
      </c>
      <c r="L185" s="72"/>
      <c r="M185" s="228" t="s">
        <v>21</v>
      </c>
      <c r="N185" s="229" t="s">
        <v>46</v>
      </c>
      <c r="O185" s="47"/>
      <c r="P185" s="230">
        <f>O185*H185</f>
        <v>0</v>
      </c>
      <c r="Q185" s="230">
        <v>0</v>
      </c>
      <c r="R185" s="230">
        <f>Q185*H185</f>
        <v>0</v>
      </c>
      <c r="S185" s="230">
        <v>0</v>
      </c>
      <c r="T185" s="231">
        <f>S185*H185</f>
        <v>0</v>
      </c>
      <c r="AR185" s="24" t="s">
        <v>243</v>
      </c>
      <c r="AT185" s="24" t="s">
        <v>149</v>
      </c>
      <c r="AU185" s="24" t="s">
        <v>85</v>
      </c>
      <c r="AY185" s="24" t="s">
        <v>146</v>
      </c>
      <c r="BE185" s="232">
        <f>IF(N185="základní",J185,0)</f>
        <v>0</v>
      </c>
      <c r="BF185" s="232">
        <f>IF(N185="snížená",J185,0)</f>
        <v>0</v>
      </c>
      <c r="BG185" s="232">
        <f>IF(N185="zákl. přenesená",J185,0)</f>
        <v>0</v>
      </c>
      <c r="BH185" s="232">
        <f>IF(N185="sníž. přenesená",J185,0)</f>
        <v>0</v>
      </c>
      <c r="BI185" s="232">
        <f>IF(N185="nulová",J185,0)</f>
        <v>0</v>
      </c>
      <c r="BJ185" s="24" t="s">
        <v>83</v>
      </c>
      <c r="BK185" s="232">
        <f>ROUND(I185*H185,2)</f>
        <v>0</v>
      </c>
      <c r="BL185" s="24" t="s">
        <v>243</v>
      </c>
      <c r="BM185" s="24" t="s">
        <v>269</v>
      </c>
    </row>
    <row r="186" s="1" customFormat="1">
      <c r="B186" s="46"/>
      <c r="C186" s="74"/>
      <c r="D186" s="233" t="s">
        <v>156</v>
      </c>
      <c r="E186" s="74"/>
      <c r="F186" s="234" t="s">
        <v>270</v>
      </c>
      <c r="G186" s="74"/>
      <c r="H186" s="74"/>
      <c r="I186" s="191"/>
      <c r="J186" s="74"/>
      <c r="K186" s="74"/>
      <c r="L186" s="72"/>
      <c r="M186" s="235"/>
      <c r="N186" s="47"/>
      <c r="O186" s="47"/>
      <c r="P186" s="47"/>
      <c r="Q186" s="47"/>
      <c r="R186" s="47"/>
      <c r="S186" s="47"/>
      <c r="T186" s="95"/>
      <c r="AT186" s="24" t="s">
        <v>156</v>
      </c>
      <c r="AU186" s="24" t="s">
        <v>85</v>
      </c>
    </row>
    <row r="187" s="1" customFormat="1" ht="16.5" customHeight="1">
      <c r="B187" s="46"/>
      <c r="C187" s="269" t="s">
        <v>271</v>
      </c>
      <c r="D187" s="269" t="s">
        <v>272</v>
      </c>
      <c r="E187" s="270" t="s">
        <v>273</v>
      </c>
      <c r="F187" s="271" t="s">
        <v>274</v>
      </c>
      <c r="G187" s="272" t="s">
        <v>268</v>
      </c>
      <c r="H187" s="273">
        <v>5</v>
      </c>
      <c r="I187" s="274"/>
      <c r="J187" s="275">
        <f>ROUND(I187*H187,2)</f>
        <v>0</v>
      </c>
      <c r="K187" s="271" t="s">
        <v>153</v>
      </c>
      <c r="L187" s="276"/>
      <c r="M187" s="277" t="s">
        <v>21</v>
      </c>
      <c r="N187" s="278" t="s">
        <v>46</v>
      </c>
      <c r="O187" s="47"/>
      <c r="P187" s="230">
        <f>O187*H187</f>
        <v>0</v>
      </c>
      <c r="Q187" s="230">
        <v>0.0138</v>
      </c>
      <c r="R187" s="230">
        <f>Q187*H187</f>
        <v>0.069000000000000006</v>
      </c>
      <c r="S187" s="230">
        <v>0</v>
      </c>
      <c r="T187" s="231">
        <f>S187*H187</f>
        <v>0</v>
      </c>
      <c r="AR187" s="24" t="s">
        <v>275</v>
      </c>
      <c r="AT187" s="24" t="s">
        <v>272</v>
      </c>
      <c r="AU187" s="24" t="s">
        <v>85</v>
      </c>
      <c r="AY187" s="24" t="s">
        <v>146</v>
      </c>
      <c r="BE187" s="232">
        <f>IF(N187="základní",J187,0)</f>
        <v>0</v>
      </c>
      <c r="BF187" s="232">
        <f>IF(N187="snížená",J187,0)</f>
        <v>0</v>
      </c>
      <c r="BG187" s="232">
        <f>IF(N187="zákl. přenesená",J187,0)</f>
        <v>0</v>
      </c>
      <c r="BH187" s="232">
        <f>IF(N187="sníž. přenesená",J187,0)</f>
        <v>0</v>
      </c>
      <c r="BI187" s="232">
        <f>IF(N187="nulová",J187,0)</f>
        <v>0</v>
      </c>
      <c r="BJ187" s="24" t="s">
        <v>83</v>
      </c>
      <c r="BK187" s="232">
        <f>ROUND(I187*H187,2)</f>
        <v>0</v>
      </c>
      <c r="BL187" s="24" t="s">
        <v>243</v>
      </c>
      <c r="BM187" s="24" t="s">
        <v>276</v>
      </c>
    </row>
    <row r="188" s="1" customFormat="1" ht="16.5" customHeight="1">
      <c r="B188" s="46"/>
      <c r="C188" s="221" t="s">
        <v>9</v>
      </c>
      <c r="D188" s="221" t="s">
        <v>149</v>
      </c>
      <c r="E188" s="222" t="s">
        <v>277</v>
      </c>
      <c r="F188" s="223" t="s">
        <v>278</v>
      </c>
      <c r="G188" s="224" t="s">
        <v>217</v>
      </c>
      <c r="H188" s="225">
        <v>1</v>
      </c>
      <c r="I188" s="226"/>
      <c r="J188" s="227">
        <f>ROUND(I188*H188,2)</f>
        <v>0</v>
      </c>
      <c r="K188" s="223" t="s">
        <v>21</v>
      </c>
      <c r="L188" s="72"/>
      <c r="M188" s="228" t="s">
        <v>21</v>
      </c>
      <c r="N188" s="229" t="s">
        <v>46</v>
      </c>
      <c r="O188" s="47"/>
      <c r="P188" s="230">
        <f>O188*H188</f>
        <v>0</v>
      </c>
      <c r="Q188" s="230">
        <v>0</v>
      </c>
      <c r="R188" s="230">
        <f>Q188*H188</f>
        <v>0</v>
      </c>
      <c r="S188" s="230">
        <v>0</v>
      </c>
      <c r="T188" s="231">
        <f>S188*H188</f>
        <v>0</v>
      </c>
      <c r="AR188" s="24" t="s">
        <v>243</v>
      </c>
      <c r="AT188" s="24" t="s">
        <v>149</v>
      </c>
      <c r="AU188" s="24" t="s">
        <v>85</v>
      </c>
      <c r="AY188" s="24" t="s">
        <v>146</v>
      </c>
      <c r="BE188" s="232">
        <f>IF(N188="základní",J188,0)</f>
        <v>0</v>
      </c>
      <c r="BF188" s="232">
        <f>IF(N188="snížená",J188,0)</f>
        <v>0</v>
      </c>
      <c r="BG188" s="232">
        <f>IF(N188="zákl. přenesená",J188,0)</f>
        <v>0</v>
      </c>
      <c r="BH188" s="232">
        <f>IF(N188="sníž. přenesená",J188,0)</f>
        <v>0</v>
      </c>
      <c r="BI188" s="232">
        <f>IF(N188="nulová",J188,0)</f>
        <v>0</v>
      </c>
      <c r="BJ188" s="24" t="s">
        <v>83</v>
      </c>
      <c r="BK188" s="232">
        <f>ROUND(I188*H188,2)</f>
        <v>0</v>
      </c>
      <c r="BL188" s="24" t="s">
        <v>243</v>
      </c>
      <c r="BM188" s="24" t="s">
        <v>279</v>
      </c>
    </row>
    <row r="189" s="1" customFormat="1" ht="38.25" customHeight="1">
      <c r="B189" s="46"/>
      <c r="C189" s="221" t="s">
        <v>280</v>
      </c>
      <c r="D189" s="221" t="s">
        <v>149</v>
      </c>
      <c r="E189" s="222" t="s">
        <v>281</v>
      </c>
      <c r="F189" s="223" t="s">
        <v>282</v>
      </c>
      <c r="G189" s="224" t="s">
        <v>224</v>
      </c>
      <c r="H189" s="225">
        <v>0.069000000000000006</v>
      </c>
      <c r="I189" s="226"/>
      <c r="J189" s="227">
        <f>ROUND(I189*H189,2)</f>
        <v>0</v>
      </c>
      <c r="K189" s="223" t="s">
        <v>153</v>
      </c>
      <c r="L189" s="72"/>
      <c r="M189" s="228" t="s">
        <v>21</v>
      </c>
      <c r="N189" s="229" t="s">
        <v>46</v>
      </c>
      <c r="O189" s="47"/>
      <c r="P189" s="230">
        <f>O189*H189</f>
        <v>0</v>
      </c>
      <c r="Q189" s="230">
        <v>0</v>
      </c>
      <c r="R189" s="230">
        <f>Q189*H189</f>
        <v>0</v>
      </c>
      <c r="S189" s="230">
        <v>0</v>
      </c>
      <c r="T189" s="231">
        <f>S189*H189</f>
        <v>0</v>
      </c>
      <c r="AR189" s="24" t="s">
        <v>243</v>
      </c>
      <c r="AT189" s="24" t="s">
        <v>149</v>
      </c>
      <c r="AU189" s="24" t="s">
        <v>85</v>
      </c>
      <c r="AY189" s="24" t="s">
        <v>146</v>
      </c>
      <c r="BE189" s="232">
        <f>IF(N189="základní",J189,0)</f>
        <v>0</v>
      </c>
      <c r="BF189" s="232">
        <f>IF(N189="snížená",J189,0)</f>
        <v>0</v>
      </c>
      <c r="BG189" s="232">
        <f>IF(N189="zákl. přenesená",J189,0)</f>
        <v>0</v>
      </c>
      <c r="BH189" s="232">
        <f>IF(N189="sníž. přenesená",J189,0)</f>
        <v>0</v>
      </c>
      <c r="BI189" s="232">
        <f>IF(N189="nulová",J189,0)</f>
        <v>0</v>
      </c>
      <c r="BJ189" s="24" t="s">
        <v>83</v>
      </c>
      <c r="BK189" s="232">
        <f>ROUND(I189*H189,2)</f>
        <v>0</v>
      </c>
      <c r="BL189" s="24" t="s">
        <v>243</v>
      </c>
      <c r="BM189" s="24" t="s">
        <v>283</v>
      </c>
    </row>
    <row r="190" s="1" customFormat="1">
      <c r="B190" s="46"/>
      <c r="C190" s="74"/>
      <c r="D190" s="233" t="s">
        <v>156</v>
      </c>
      <c r="E190" s="74"/>
      <c r="F190" s="234" t="s">
        <v>284</v>
      </c>
      <c r="G190" s="74"/>
      <c r="H190" s="74"/>
      <c r="I190" s="191"/>
      <c r="J190" s="74"/>
      <c r="K190" s="74"/>
      <c r="L190" s="72"/>
      <c r="M190" s="235"/>
      <c r="N190" s="47"/>
      <c r="O190" s="47"/>
      <c r="P190" s="47"/>
      <c r="Q190" s="47"/>
      <c r="R190" s="47"/>
      <c r="S190" s="47"/>
      <c r="T190" s="95"/>
      <c r="AT190" s="24" t="s">
        <v>156</v>
      </c>
      <c r="AU190" s="24" t="s">
        <v>85</v>
      </c>
    </row>
    <row r="191" s="10" customFormat="1" ht="29.88" customHeight="1">
      <c r="B191" s="205"/>
      <c r="C191" s="206"/>
      <c r="D191" s="207" t="s">
        <v>74</v>
      </c>
      <c r="E191" s="219" t="s">
        <v>285</v>
      </c>
      <c r="F191" s="219" t="s">
        <v>286</v>
      </c>
      <c r="G191" s="206"/>
      <c r="H191" s="206"/>
      <c r="I191" s="209"/>
      <c r="J191" s="220">
        <f>BK191</f>
        <v>0</v>
      </c>
      <c r="K191" s="206"/>
      <c r="L191" s="211"/>
      <c r="M191" s="212"/>
      <c r="N191" s="213"/>
      <c r="O191" s="213"/>
      <c r="P191" s="214">
        <f>SUM(P192:P195)</f>
        <v>0</v>
      </c>
      <c r="Q191" s="213"/>
      <c r="R191" s="214">
        <f>SUM(R192:R195)</f>
        <v>0.00048000000000000001</v>
      </c>
      <c r="S191" s="213"/>
      <c r="T191" s="215">
        <f>SUM(T192:T195)</f>
        <v>0</v>
      </c>
      <c r="AR191" s="216" t="s">
        <v>85</v>
      </c>
      <c r="AT191" s="217" t="s">
        <v>74</v>
      </c>
      <c r="AU191" s="217" t="s">
        <v>83</v>
      </c>
      <c r="AY191" s="216" t="s">
        <v>146</v>
      </c>
      <c r="BK191" s="218">
        <f>SUM(BK192:BK195)</f>
        <v>0</v>
      </c>
    </row>
    <row r="192" s="1" customFormat="1" ht="16.5" customHeight="1">
      <c r="B192" s="46"/>
      <c r="C192" s="221" t="s">
        <v>287</v>
      </c>
      <c r="D192" s="221" t="s">
        <v>149</v>
      </c>
      <c r="E192" s="222" t="s">
        <v>288</v>
      </c>
      <c r="F192" s="223" t="s">
        <v>289</v>
      </c>
      <c r="G192" s="224" t="s">
        <v>217</v>
      </c>
      <c r="H192" s="225">
        <v>1</v>
      </c>
      <c r="I192" s="226"/>
      <c r="J192" s="227">
        <f>ROUND(I192*H192,2)</f>
        <v>0</v>
      </c>
      <c r="K192" s="223" t="s">
        <v>21</v>
      </c>
      <c r="L192" s="72"/>
      <c r="M192" s="228" t="s">
        <v>21</v>
      </c>
      <c r="N192" s="229" t="s">
        <v>46</v>
      </c>
      <c r="O192" s="47"/>
      <c r="P192" s="230">
        <f>O192*H192</f>
        <v>0</v>
      </c>
      <c r="Q192" s="230">
        <v>0.00024000000000000001</v>
      </c>
      <c r="R192" s="230">
        <f>Q192*H192</f>
        <v>0.00024000000000000001</v>
      </c>
      <c r="S192" s="230">
        <v>0</v>
      </c>
      <c r="T192" s="231">
        <f>S192*H192</f>
        <v>0</v>
      </c>
      <c r="AR192" s="24" t="s">
        <v>243</v>
      </c>
      <c r="AT192" s="24" t="s">
        <v>149</v>
      </c>
      <c r="AU192" s="24" t="s">
        <v>85</v>
      </c>
      <c r="AY192" s="24" t="s">
        <v>146</v>
      </c>
      <c r="BE192" s="232">
        <f>IF(N192="základní",J192,0)</f>
        <v>0</v>
      </c>
      <c r="BF192" s="232">
        <f>IF(N192="snížená",J192,0)</f>
        <v>0</v>
      </c>
      <c r="BG192" s="232">
        <f>IF(N192="zákl. přenesená",J192,0)</f>
        <v>0</v>
      </c>
      <c r="BH192" s="232">
        <f>IF(N192="sníž. přenesená",J192,0)</f>
        <v>0</v>
      </c>
      <c r="BI192" s="232">
        <f>IF(N192="nulová",J192,0)</f>
        <v>0</v>
      </c>
      <c r="BJ192" s="24" t="s">
        <v>83</v>
      </c>
      <c r="BK192" s="232">
        <f>ROUND(I192*H192,2)</f>
        <v>0</v>
      </c>
      <c r="BL192" s="24" t="s">
        <v>243</v>
      </c>
      <c r="BM192" s="24" t="s">
        <v>290</v>
      </c>
    </row>
    <row r="193" s="1" customFormat="1">
      <c r="B193" s="46"/>
      <c r="C193" s="74"/>
      <c r="D193" s="233" t="s">
        <v>156</v>
      </c>
      <c r="E193" s="74"/>
      <c r="F193" s="234" t="s">
        <v>291</v>
      </c>
      <c r="G193" s="74"/>
      <c r="H193" s="74"/>
      <c r="I193" s="191"/>
      <c r="J193" s="74"/>
      <c r="K193" s="74"/>
      <c r="L193" s="72"/>
      <c r="M193" s="235"/>
      <c r="N193" s="47"/>
      <c r="O193" s="47"/>
      <c r="P193" s="47"/>
      <c r="Q193" s="47"/>
      <c r="R193" s="47"/>
      <c r="S193" s="47"/>
      <c r="T193" s="95"/>
      <c r="AT193" s="24" t="s">
        <v>156</v>
      </c>
      <c r="AU193" s="24" t="s">
        <v>85</v>
      </c>
    </row>
    <row r="194" s="1" customFormat="1" ht="16.5" customHeight="1">
      <c r="B194" s="46"/>
      <c r="C194" s="221" t="s">
        <v>292</v>
      </c>
      <c r="D194" s="221" t="s">
        <v>149</v>
      </c>
      <c r="E194" s="222" t="s">
        <v>293</v>
      </c>
      <c r="F194" s="223" t="s">
        <v>294</v>
      </c>
      <c r="G194" s="224" t="s">
        <v>217</v>
      </c>
      <c r="H194" s="225">
        <v>1</v>
      </c>
      <c r="I194" s="226"/>
      <c r="J194" s="227">
        <f>ROUND(I194*H194,2)</f>
        <v>0</v>
      </c>
      <c r="K194" s="223" t="s">
        <v>21</v>
      </c>
      <c r="L194" s="72"/>
      <c r="M194" s="228" t="s">
        <v>21</v>
      </c>
      <c r="N194" s="229" t="s">
        <v>46</v>
      </c>
      <c r="O194" s="47"/>
      <c r="P194" s="230">
        <f>O194*H194</f>
        <v>0</v>
      </c>
      <c r="Q194" s="230">
        <v>0.00024000000000000001</v>
      </c>
      <c r="R194" s="230">
        <f>Q194*H194</f>
        <v>0.00024000000000000001</v>
      </c>
      <c r="S194" s="230">
        <v>0</v>
      </c>
      <c r="T194" s="231">
        <f>S194*H194</f>
        <v>0</v>
      </c>
      <c r="AR194" s="24" t="s">
        <v>243</v>
      </c>
      <c r="AT194" s="24" t="s">
        <v>149</v>
      </c>
      <c r="AU194" s="24" t="s">
        <v>85</v>
      </c>
      <c r="AY194" s="24" t="s">
        <v>146</v>
      </c>
      <c r="BE194" s="232">
        <f>IF(N194="základní",J194,0)</f>
        <v>0</v>
      </c>
      <c r="BF194" s="232">
        <f>IF(N194="snížená",J194,0)</f>
        <v>0</v>
      </c>
      <c r="BG194" s="232">
        <f>IF(N194="zákl. přenesená",J194,0)</f>
        <v>0</v>
      </c>
      <c r="BH194" s="232">
        <f>IF(N194="sníž. přenesená",J194,0)</f>
        <v>0</v>
      </c>
      <c r="BI194" s="232">
        <f>IF(N194="nulová",J194,0)</f>
        <v>0</v>
      </c>
      <c r="BJ194" s="24" t="s">
        <v>83</v>
      </c>
      <c r="BK194" s="232">
        <f>ROUND(I194*H194,2)</f>
        <v>0</v>
      </c>
      <c r="BL194" s="24" t="s">
        <v>243</v>
      </c>
      <c r="BM194" s="24" t="s">
        <v>295</v>
      </c>
    </row>
    <row r="195" s="1" customFormat="1">
      <c r="B195" s="46"/>
      <c r="C195" s="74"/>
      <c r="D195" s="233" t="s">
        <v>156</v>
      </c>
      <c r="E195" s="74"/>
      <c r="F195" s="234" t="s">
        <v>291</v>
      </c>
      <c r="G195" s="74"/>
      <c r="H195" s="74"/>
      <c r="I195" s="191"/>
      <c r="J195" s="74"/>
      <c r="K195" s="74"/>
      <c r="L195" s="72"/>
      <c r="M195" s="235"/>
      <c r="N195" s="47"/>
      <c r="O195" s="47"/>
      <c r="P195" s="47"/>
      <c r="Q195" s="47"/>
      <c r="R195" s="47"/>
      <c r="S195" s="47"/>
      <c r="T195" s="95"/>
      <c r="AT195" s="24" t="s">
        <v>156</v>
      </c>
      <c r="AU195" s="24" t="s">
        <v>85</v>
      </c>
    </row>
    <row r="196" s="10" customFormat="1" ht="29.88" customHeight="1">
      <c r="B196" s="205"/>
      <c r="C196" s="206"/>
      <c r="D196" s="207" t="s">
        <v>74</v>
      </c>
      <c r="E196" s="219" t="s">
        <v>296</v>
      </c>
      <c r="F196" s="219" t="s">
        <v>297</v>
      </c>
      <c r="G196" s="206"/>
      <c r="H196" s="206"/>
      <c r="I196" s="209"/>
      <c r="J196" s="220">
        <f>BK196</f>
        <v>0</v>
      </c>
      <c r="K196" s="206"/>
      <c r="L196" s="211"/>
      <c r="M196" s="212"/>
      <c r="N196" s="213"/>
      <c r="O196" s="213"/>
      <c r="P196" s="214">
        <f>SUM(P197:P219)</f>
        <v>0</v>
      </c>
      <c r="Q196" s="213"/>
      <c r="R196" s="214">
        <f>SUM(R197:R219)</f>
        <v>0.28711800000000004</v>
      </c>
      <c r="S196" s="213"/>
      <c r="T196" s="215">
        <f>SUM(T197:T219)</f>
        <v>0.97308899999999987</v>
      </c>
      <c r="AR196" s="216" t="s">
        <v>85</v>
      </c>
      <c r="AT196" s="217" t="s">
        <v>74</v>
      </c>
      <c r="AU196" s="217" t="s">
        <v>83</v>
      </c>
      <c r="AY196" s="216" t="s">
        <v>146</v>
      </c>
      <c r="BK196" s="218">
        <f>SUM(BK197:BK219)</f>
        <v>0</v>
      </c>
    </row>
    <row r="197" s="1" customFormat="1" ht="16.5" customHeight="1">
      <c r="B197" s="46"/>
      <c r="C197" s="221" t="s">
        <v>298</v>
      </c>
      <c r="D197" s="221" t="s">
        <v>149</v>
      </c>
      <c r="E197" s="222" t="s">
        <v>299</v>
      </c>
      <c r="F197" s="223" t="s">
        <v>300</v>
      </c>
      <c r="G197" s="224" t="s">
        <v>152</v>
      </c>
      <c r="H197" s="225">
        <v>11.699999999999999</v>
      </c>
      <c r="I197" s="226"/>
      <c r="J197" s="227">
        <f>ROUND(I197*H197,2)</f>
        <v>0</v>
      </c>
      <c r="K197" s="223" t="s">
        <v>153</v>
      </c>
      <c r="L197" s="72"/>
      <c r="M197" s="228" t="s">
        <v>21</v>
      </c>
      <c r="N197" s="229" t="s">
        <v>46</v>
      </c>
      <c r="O197" s="47"/>
      <c r="P197" s="230">
        <f>O197*H197</f>
        <v>0</v>
      </c>
      <c r="Q197" s="230">
        <v>0</v>
      </c>
      <c r="R197" s="230">
        <f>Q197*H197</f>
        <v>0</v>
      </c>
      <c r="S197" s="230">
        <v>0.083169999999999994</v>
      </c>
      <c r="T197" s="231">
        <f>S197*H197</f>
        <v>0.97308899999999987</v>
      </c>
      <c r="AR197" s="24" t="s">
        <v>243</v>
      </c>
      <c r="AT197" s="24" t="s">
        <v>149</v>
      </c>
      <c r="AU197" s="24" t="s">
        <v>85</v>
      </c>
      <c r="AY197" s="24" t="s">
        <v>146</v>
      </c>
      <c r="BE197" s="232">
        <f>IF(N197="základní",J197,0)</f>
        <v>0</v>
      </c>
      <c r="BF197" s="232">
        <f>IF(N197="snížená",J197,0)</f>
        <v>0</v>
      </c>
      <c r="BG197" s="232">
        <f>IF(N197="zákl. přenesená",J197,0)</f>
        <v>0</v>
      </c>
      <c r="BH197" s="232">
        <f>IF(N197="sníž. přenesená",J197,0)</f>
        <v>0</v>
      </c>
      <c r="BI197" s="232">
        <f>IF(N197="nulová",J197,0)</f>
        <v>0</v>
      </c>
      <c r="BJ197" s="24" t="s">
        <v>83</v>
      </c>
      <c r="BK197" s="232">
        <f>ROUND(I197*H197,2)</f>
        <v>0</v>
      </c>
      <c r="BL197" s="24" t="s">
        <v>243</v>
      </c>
      <c r="BM197" s="24" t="s">
        <v>301</v>
      </c>
    </row>
    <row r="198" s="11" customFormat="1">
      <c r="B198" s="236"/>
      <c r="C198" s="237"/>
      <c r="D198" s="233" t="s">
        <v>158</v>
      </c>
      <c r="E198" s="238" t="s">
        <v>21</v>
      </c>
      <c r="F198" s="239" t="s">
        <v>159</v>
      </c>
      <c r="G198" s="237"/>
      <c r="H198" s="240">
        <v>0.95999999999999996</v>
      </c>
      <c r="I198" s="241"/>
      <c r="J198" s="237"/>
      <c r="K198" s="237"/>
      <c r="L198" s="242"/>
      <c r="M198" s="243"/>
      <c r="N198" s="244"/>
      <c r="O198" s="244"/>
      <c r="P198" s="244"/>
      <c r="Q198" s="244"/>
      <c r="R198" s="244"/>
      <c r="S198" s="244"/>
      <c r="T198" s="245"/>
      <c r="AT198" s="246" t="s">
        <v>158</v>
      </c>
      <c r="AU198" s="246" t="s">
        <v>85</v>
      </c>
      <c r="AV198" s="11" t="s">
        <v>85</v>
      </c>
      <c r="AW198" s="11" t="s">
        <v>38</v>
      </c>
      <c r="AX198" s="11" t="s">
        <v>75</v>
      </c>
      <c r="AY198" s="246" t="s">
        <v>146</v>
      </c>
    </row>
    <row r="199" s="11" customFormat="1">
      <c r="B199" s="236"/>
      <c r="C199" s="237"/>
      <c r="D199" s="233" t="s">
        <v>158</v>
      </c>
      <c r="E199" s="238" t="s">
        <v>21</v>
      </c>
      <c r="F199" s="239" t="s">
        <v>160</v>
      </c>
      <c r="G199" s="237"/>
      <c r="H199" s="240">
        <v>1.74</v>
      </c>
      <c r="I199" s="241"/>
      <c r="J199" s="237"/>
      <c r="K199" s="237"/>
      <c r="L199" s="242"/>
      <c r="M199" s="243"/>
      <c r="N199" s="244"/>
      <c r="O199" s="244"/>
      <c r="P199" s="244"/>
      <c r="Q199" s="244"/>
      <c r="R199" s="244"/>
      <c r="S199" s="244"/>
      <c r="T199" s="245"/>
      <c r="AT199" s="246" t="s">
        <v>158</v>
      </c>
      <c r="AU199" s="246" t="s">
        <v>85</v>
      </c>
      <c r="AV199" s="11" t="s">
        <v>85</v>
      </c>
      <c r="AW199" s="11" t="s">
        <v>38</v>
      </c>
      <c r="AX199" s="11" t="s">
        <v>75</v>
      </c>
      <c r="AY199" s="246" t="s">
        <v>146</v>
      </c>
    </row>
    <row r="200" s="11" customFormat="1">
      <c r="B200" s="236"/>
      <c r="C200" s="237"/>
      <c r="D200" s="233" t="s">
        <v>158</v>
      </c>
      <c r="E200" s="238" t="s">
        <v>21</v>
      </c>
      <c r="F200" s="239" t="s">
        <v>161</v>
      </c>
      <c r="G200" s="237"/>
      <c r="H200" s="240">
        <v>1.6799999999999999</v>
      </c>
      <c r="I200" s="241"/>
      <c r="J200" s="237"/>
      <c r="K200" s="237"/>
      <c r="L200" s="242"/>
      <c r="M200" s="243"/>
      <c r="N200" s="244"/>
      <c r="O200" s="244"/>
      <c r="P200" s="244"/>
      <c r="Q200" s="244"/>
      <c r="R200" s="244"/>
      <c r="S200" s="244"/>
      <c r="T200" s="245"/>
      <c r="AT200" s="246" t="s">
        <v>158</v>
      </c>
      <c r="AU200" s="246" t="s">
        <v>85</v>
      </c>
      <c r="AV200" s="11" t="s">
        <v>85</v>
      </c>
      <c r="AW200" s="11" t="s">
        <v>38</v>
      </c>
      <c r="AX200" s="11" t="s">
        <v>75</v>
      </c>
      <c r="AY200" s="246" t="s">
        <v>146</v>
      </c>
    </row>
    <row r="201" s="11" customFormat="1">
      <c r="B201" s="236"/>
      <c r="C201" s="237"/>
      <c r="D201" s="233" t="s">
        <v>158</v>
      </c>
      <c r="E201" s="238" t="s">
        <v>21</v>
      </c>
      <c r="F201" s="239" t="s">
        <v>162</v>
      </c>
      <c r="G201" s="237"/>
      <c r="H201" s="240">
        <v>3</v>
      </c>
      <c r="I201" s="241"/>
      <c r="J201" s="237"/>
      <c r="K201" s="237"/>
      <c r="L201" s="242"/>
      <c r="M201" s="243"/>
      <c r="N201" s="244"/>
      <c r="O201" s="244"/>
      <c r="P201" s="244"/>
      <c r="Q201" s="244"/>
      <c r="R201" s="244"/>
      <c r="S201" s="244"/>
      <c r="T201" s="245"/>
      <c r="AT201" s="246" t="s">
        <v>158</v>
      </c>
      <c r="AU201" s="246" t="s">
        <v>85</v>
      </c>
      <c r="AV201" s="11" t="s">
        <v>85</v>
      </c>
      <c r="AW201" s="11" t="s">
        <v>38</v>
      </c>
      <c r="AX201" s="11" t="s">
        <v>75</v>
      </c>
      <c r="AY201" s="246" t="s">
        <v>146</v>
      </c>
    </row>
    <row r="202" s="11" customFormat="1">
      <c r="B202" s="236"/>
      <c r="C202" s="237"/>
      <c r="D202" s="233" t="s">
        <v>158</v>
      </c>
      <c r="E202" s="238" t="s">
        <v>21</v>
      </c>
      <c r="F202" s="239" t="s">
        <v>163</v>
      </c>
      <c r="G202" s="237"/>
      <c r="H202" s="240">
        <v>4.3200000000000003</v>
      </c>
      <c r="I202" s="241"/>
      <c r="J202" s="237"/>
      <c r="K202" s="237"/>
      <c r="L202" s="242"/>
      <c r="M202" s="243"/>
      <c r="N202" s="244"/>
      <c r="O202" s="244"/>
      <c r="P202" s="244"/>
      <c r="Q202" s="244"/>
      <c r="R202" s="244"/>
      <c r="S202" s="244"/>
      <c r="T202" s="245"/>
      <c r="AT202" s="246" t="s">
        <v>158</v>
      </c>
      <c r="AU202" s="246" t="s">
        <v>85</v>
      </c>
      <c r="AV202" s="11" t="s">
        <v>85</v>
      </c>
      <c r="AW202" s="11" t="s">
        <v>38</v>
      </c>
      <c r="AX202" s="11" t="s">
        <v>75</v>
      </c>
      <c r="AY202" s="246" t="s">
        <v>146</v>
      </c>
    </row>
    <row r="203" s="12" customFormat="1">
      <c r="B203" s="247"/>
      <c r="C203" s="248"/>
      <c r="D203" s="233" t="s">
        <v>158</v>
      </c>
      <c r="E203" s="249" t="s">
        <v>21</v>
      </c>
      <c r="F203" s="250" t="s">
        <v>165</v>
      </c>
      <c r="G203" s="248"/>
      <c r="H203" s="251">
        <v>11.699999999999999</v>
      </c>
      <c r="I203" s="252"/>
      <c r="J203" s="248"/>
      <c r="K203" s="248"/>
      <c r="L203" s="253"/>
      <c r="M203" s="254"/>
      <c r="N203" s="255"/>
      <c r="O203" s="255"/>
      <c r="P203" s="255"/>
      <c r="Q203" s="255"/>
      <c r="R203" s="255"/>
      <c r="S203" s="255"/>
      <c r="T203" s="256"/>
      <c r="AT203" s="257" t="s">
        <v>158</v>
      </c>
      <c r="AU203" s="257" t="s">
        <v>85</v>
      </c>
      <c r="AV203" s="12" t="s">
        <v>154</v>
      </c>
      <c r="AW203" s="12" t="s">
        <v>38</v>
      </c>
      <c r="AX203" s="12" t="s">
        <v>83</v>
      </c>
      <c r="AY203" s="257" t="s">
        <v>146</v>
      </c>
    </row>
    <row r="204" s="1" customFormat="1" ht="25.5" customHeight="1">
      <c r="B204" s="46"/>
      <c r="C204" s="221" t="s">
        <v>302</v>
      </c>
      <c r="D204" s="221" t="s">
        <v>149</v>
      </c>
      <c r="E204" s="222" t="s">
        <v>303</v>
      </c>
      <c r="F204" s="223" t="s">
        <v>304</v>
      </c>
      <c r="G204" s="224" t="s">
        <v>152</v>
      </c>
      <c r="H204" s="225">
        <v>11.699999999999999</v>
      </c>
      <c r="I204" s="226"/>
      <c r="J204" s="227">
        <f>ROUND(I204*H204,2)</f>
        <v>0</v>
      </c>
      <c r="K204" s="223" t="s">
        <v>153</v>
      </c>
      <c r="L204" s="72"/>
      <c r="M204" s="228" t="s">
        <v>21</v>
      </c>
      <c r="N204" s="229" t="s">
        <v>46</v>
      </c>
      <c r="O204" s="47"/>
      <c r="P204" s="230">
        <f>O204*H204</f>
        <v>0</v>
      </c>
      <c r="Q204" s="230">
        <v>0.0039199999999999999</v>
      </c>
      <c r="R204" s="230">
        <f>Q204*H204</f>
        <v>0.045863999999999995</v>
      </c>
      <c r="S204" s="230">
        <v>0</v>
      </c>
      <c r="T204" s="231">
        <f>S204*H204</f>
        <v>0</v>
      </c>
      <c r="AR204" s="24" t="s">
        <v>243</v>
      </c>
      <c r="AT204" s="24" t="s">
        <v>149</v>
      </c>
      <c r="AU204" s="24" t="s">
        <v>85</v>
      </c>
      <c r="AY204" s="24" t="s">
        <v>146</v>
      </c>
      <c r="BE204" s="232">
        <f>IF(N204="základní",J204,0)</f>
        <v>0</v>
      </c>
      <c r="BF204" s="232">
        <f>IF(N204="snížená",J204,0)</f>
        <v>0</v>
      </c>
      <c r="BG204" s="232">
        <f>IF(N204="zákl. přenesená",J204,0)</f>
        <v>0</v>
      </c>
      <c r="BH204" s="232">
        <f>IF(N204="sníž. přenesená",J204,0)</f>
        <v>0</v>
      </c>
      <c r="BI204" s="232">
        <f>IF(N204="nulová",J204,0)</f>
        <v>0</v>
      </c>
      <c r="BJ204" s="24" t="s">
        <v>83</v>
      </c>
      <c r="BK204" s="232">
        <f>ROUND(I204*H204,2)</f>
        <v>0</v>
      </c>
      <c r="BL204" s="24" t="s">
        <v>243</v>
      </c>
      <c r="BM204" s="24" t="s">
        <v>305</v>
      </c>
    </row>
    <row r="205" s="11" customFormat="1">
      <c r="B205" s="236"/>
      <c r="C205" s="237"/>
      <c r="D205" s="233" t="s">
        <v>158</v>
      </c>
      <c r="E205" s="238" t="s">
        <v>21</v>
      </c>
      <c r="F205" s="239" t="s">
        <v>159</v>
      </c>
      <c r="G205" s="237"/>
      <c r="H205" s="240">
        <v>0.95999999999999996</v>
      </c>
      <c r="I205" s="241"/>
      <c r="J205" s="237"/>
      <c r="K205" s="237"/>
      <c r="L205" s="242"/>
      <c r="M205" s="243"/>
      <c r="N205" s="244"/>
      <c r="O205" s="244"/>
      <c r="P205" s="244"/>
      <c r="Q205" s="244"/>
      <c r="R205" s="244"/>
      <c r="S205" s="244"/>
      <c r="T205" s="245"/>
      <c r="AT205" s="246" t="s">
        <v>158</v>
      </c>
      <c r="AU205" s="246" t="s">
        <v>85</v>
      </c>
      <c r="AV205" s="11" t="s">
        <v>85</v>
      </c>
      <c r="AW205" s="11" t="s">
        <v>38</v>
      </c>
      <c r="AX205" s="11" t="s">
        <v>75</v>
      </c>
      <c r="AY205" s="246" t="s">
        <v>146</v>
      </c>
    </row>
    <row r="206" s="11" customFormat="1">
      <c r="B206" s="236"/>
      <c r="C206" s="237"/>
      <c r="D206" s="233" t="s">
        <v>158</v>
      </c>
      <c r="E206" s="238" t="s">
        <v>21</v>
      </c>
      <c r="F206" s="239" t="s">
        <v>160</v>
      </c>
      <c r="G206" s="237"/>
      <c r="H206" s="240">
        <v>1.74</v>
      </c>
      <c r="I206" s="241"/>
      <c r="J206" s="237"/>
      <c r="K206" s="237"/>
      <c r="L206" s="242"/>
      <c r="M206" s="243"/>
      <c r="N206" s="244"/>
      <c r="O206" s="244"/>
      <c r="P206" s="244"/>
      <c r="Q206" s="244"/>
      <c r="R206" s="244"/>
      <c r="S206" s="244"/>
      <c r="T206" s="245"/>
      <c r="AT206" s="246" t="s">
        <v>158</v>
      </c>
      <c r="AU206" s="246" t="s">
        <v>85</v>
      </c>
      <c r="AV206" s="11" t="s">
        <v>85</v>
      </c>
      <c r="AW206" s="11" t="s">
        <v>38</v>
      </c>
      <c r="AX206" s="11" t="s">
        <v>75</v>
      </c>
      <c r="AY206" s="246" t="s">
        <v>146</v>
      </c>
    </row>
    <row r="207" s="11" customFormat="1">
      <c r="B207" s="236"/>
      <c r="C207" s="237"/>
      <c r="D207" s="233" t="s">
        <v>158</v>
      </c>
      <c r="E207" s="238" t="s">
        <v>21</v>
      </c>
      <c r="F207" s="239" t="s">
        <v>161</v>
      </c>
      <c r="G207" s="237"/>
      <c r="H207" s="240">
        <v>1.6799999999999999</v>
      </c>
      <c r="I207" s="241"/>
      <c r="J207" s="237"/>
      <c r="K207" s="237"/>
      <c r="L207" s="242"/>
      <c r="M207" s="243"/>
      <c r="N207" s="244"/>
      <c r="O207" s="244"/>
      <c r="P207" s="244"/>
      <c r="Q207" s="244"/>
      <c r="R207" s="244"/>
      <c r="S207" s="244"/>
      <c r="T207" s="245"/>
      <c r="AT207" s="246" t="s">
        <v>158</v>
      </c>
      <c r="AU207" s="246" t="s">
        <v>85</v>
      </c>
      <c r="AV207" s="11" t="s">
        <v>85</v>
      </c>
      <c r="AW207" s="11" t="s">
        <v>38</v>
      </c>
      <c r="AX207" s="11" t="s">
        <v>75</v>
      </c>
      <c r="AY207" s="246" t="s">
        <v>146</v>
      </c>
    </row>
    <row r="208" s="11" customFormat="1">
      <c r="B208" s="236"/>
      <c r="C208" s="237"/>
      <c r="D208" s="233" t="s">
        <v>158</v>
      </c>
      <c r="E208" s="238" t="s">
        <v>21</v>
      </c>
      <c r="F208" s="239" t="s">
        <v>162</v>
      </c>
      <c r="G208" s="237"/>
      <c r="H208" s="240">
        <v>3</v>
      </c>
      <c r="I208" s="241"/>
      <c r="J208" s="237"/>
      <c r="K208" s="237"/>
      <c r="L208" s="242"/>
      <c r="M208" s="243"/>
      <c r="N208" s="244"/>
      <c r="O208" s="244"/>
      <c r="P208" s="244"/>
      <c r="Q208" s="244"/>
      <c r="R208" s="244"/>
      <c r="S208" s="244"/>
      <c r="T208" s="245"/>
      <c r="AT208" s="246" t="s">
        <v>158</v>
      </c>
      <c r="AU208" s="246" t="s">
        <v>85</v>
      </c>
      <c r="AV208" s="11" t="s">
        <v>85</v>
      </c>
      <c r="AW208" s="11" t="s">
        <v>38</v>
      </c>
      <c r="AX208" s="11" t="s">
        <v>75</v>
      </c>
      <c r="AY208" s="246" t="s">
        <v>146</v>
      </c>
    </row>
    <row r="209" s="11" customFormat="1">
      <c r="B209" s="236"/>
      <c r="C209" s="237"/>
      <c r="D209" s="233" t="s">
        <v>158</v>
      </c>
      <c r="E209" s="238" t="s">
        <v>21</v>
      </c>
      <c r="F209" s="239" t="s">
        <v>163</v>
      </c>
      <c r="G209" s="237"/>
      <c r="H209" s="240">
        <v>4.3200000000000003</v>
      </c>
      <c r="I209" s="241"/>
      <c r="J209" s="237"/>
      <c r="K209" s="237"/>
      <c r="L209" s="242"/>
      <c r="M209" s="243"/>
      <c r="N209" s="244"/>
      <c r="O209" s="244"/>
      <c r="P209" s="244"/>
      <c r="Q209" s="244"/>
      <c r="R209" s="244"/>
      <c r="S209" s="244"/>
      <c r="T209" s="245"/>
      <c r="AT209" s="246" t="s">
        <v>158</v>
      </c>
      <c r="AU209" s="246" t="s">
        <v>85</v>
      </c>
      <c r="AV209" s="11" t="s">
        <v>85</v>
      </c>
      <c r="AW209" s="11" t="s">
        <v>38</v>
      </c>
      <c r="AX209" s="11" t="s">
        <v>75</v>
      </c>
      <c r="AY209" s="246" t="s">
        <v>146</v>
      </c>
    </row>
    <row r="210" s="12" customFormat="1">
      <c r="B210" s="247"/>
      <c r="C210" s="248"/>
      <c r="D210" s="233" t="s">
        <v>158</v>
      </c>
      <c r="E210" s="249" t="s">
        <v>21</v>
      </c>
      <c r="F210" s="250" t="s">
        <v>165</v>
      </c>
      <c r="G210" s="248"/>
      <c r="H210" s="251">
        <v>11.699999999999999</v>
      </c>
      <c r="I210" s="252"/>
      <c r="J210" s="248"/>
      <c r="K210" s="248"/>
      <c r="L210" s="253"/>
      <c r="M210" s="254"/>
      <c r="N210" s="255"/>
      <c r="O210" s="255"/>
      <c r="P210" s="255"/>
      <c r="Q210" s="255"/>
      <c r="R210" s="255"/>
      <c r="S210" s="255"/>
      <c r="T210" s="256"/>
      <c r="AT210" s="257" t="s">
        <v>158</v>
      </c>
      <c r="AU210" s="257" t="s">
        <v>85</v>
      </c>
      <c r="AV210" s="12" t="s">
        <v>154</v>
      </c>
      <c r="AW210" s="12" t="s">
        <v>38</v>
      </c>
      <c r="AX210" s="12" t="s">
        <v>83</v>
      </c>
      <c r="AY210" s="257" t="s">
        <v>146</v>
      </c>
    </row>
    <row r="211" s="1" customFormat="1" ht="25.5" customHeight="1">
      <c r="B211" s="46"/>
      <c r="C211" s="269" t="s">
        <v>306</v>
      </c>
      <c r="D211" s="269" t="s">
        <v>272</v>
      </c>
      <c r="E211" s="270" t="s">
        <v>307</v>
      </c>
      <c r="F211" s="271" t="s">
        <v>308</v>
      </c>
      <c r="G211" s="272" t="s">
        <v>152</v>
      </c>
      <c r="H211" s="273">
        <v>12.869999999999999</v>
      </c>
      <c r="I211" s="274"/>
      <c r="J211" s="275">
        <f>ROUND(I211*H211,2)</f>
        <v>0</v>
      </c>
      <c r="K211" s="271" t="s">
        <v>153</v>
      </c>
      <c r="L211" s="276"/>
      <c r="M211" s="277" t="s">
        <v>21</v>
      </c>
      <c r="N211" s="278" t="s">
        <v>46</v>
      </c>
      <c r="O211" s="47"/>
      <c r="P211" s="230">
        <f>O211*H211</f>
        <v>0</v>
      </c>
      <c r="Q211" s="230">
        <v>0.018200000000000001</v>
      </c>
      <c r="R211" s="230">
        <f>Q211*H211</f>
        <v>0.234234</v>
      </c>
      <c r="S211" s="230">
        <v>0</v>
      </c>
      <c r="T211" s="231">
        <f>S211*H211</f>
        <v>0</v>
      </c>
      <c r="AR211" s="24" t="s">
        <v>275</v>
      </c>
      <c r="AT211" s="24" t="s">
        <v>272</v>
      </c>
      <c r="AU211" s="24" t="s">
        <v>85</v>
      </c>
      <c r="AY211" s="24" t="s">
        <v>146</v>
      </c>
      <c r="BE211" s="232">
        <f>IF(N211="základní",J211,0)</f>
        <v>0</v>
      </c>
      <c r="BF211" s="232">
        <f>IF(N211="snížená",J211,0)</f>
        <v>0</v>
      </c>
      <c r="BG211" s="232">
        <f>IF(N211="zákl. přenesená",J211,0)</f>
        <v>0</v>
      </c>
      <c r="BH211" s="232">
        <f>IF(N211="sníž. přenesená",J211,0)</f>
        <v>0</v>
      </c>
      <c r="BI211" s="232">
        <f>IF(N211="nulová",J211,0)</f>
        <v>0</v>
      </c>
      <c r="BJ211" s="24" t="s">
        <v>83</v>
      </c>
      <c r="BK211" s="232">
        <f>ROUND(I211*H211,2)</f>
        <v>0</v>
      </c>
      <c r="BL211" s="24" t="s">
        <v>243</v>
      </c>
      <c r="BM211" s="24" t="s">
        <v>309</v>
      </c>
    </row>
    <row r="212" s="1" customFormat="1">
      <c r="B212" s="46"/>
      <c r="C212" s="74"/>
      <c r="D212" s="233" t="s">
        <v>310</v>
      </c>
      <c r="E212" s="74"/>
      <c r="F212" s="234" t="s">
        <v>311</v>
      </c>
      <c r="G212" s="74"/>
      <c r="H212" s="74"/>
      <c r="I212" s="191"/>
      <c r="J212" s="74"/>
      <c r="K212" s="74"/>
      <c r="L212" s="72"/>
      <c r="M212" s="235"/>
      <c r="N212" s="47"/>
      <c r="O212" s="47"/>
      <c r="P212" s="47"/>
      <c r="Q212" s="47"/>
      <c r="R212" s="47"/>
      <c r="S212" s="47"/>
      <c r="T212" s="95"/>
      <c r="AT212" s="24" t="s">
        <v>310</v>
      </c>
      <c r="AU212" s="24" t="s">
        <v>85</v>
      </c>
    </row>
    <row r="213" s="11" customFormat="1">
      <c r="B213" s="236"/>
      <c r="C213" s="237"/>
      <c r="D213" s="233" t="s">
        <v>158</v>
      </c>
      <c r="E213" s="237"/>
      <c r="F213" s="239" t="s">
        <v>312</v>
      </c>
      <c r="G213" s="237"/>
      <c r="H213" s="240">
        <v>12.869999999999999</v>
      </c>
      <c r="I213" s="241"/>
      <c r="J213" s="237"/>
      <c r="K213" s="237"/>
      <c r="L213" s="242"/>
      <c r="M213" s="243"/>
      <c r="N213" s="244"/>
      <c r="O213" s="244"/>
      <c r="P213" s="244"/>
      <c r="Q213" s="244"/>
      <c r="R213" s="244"/>
      <c r="S213" s="244"/>
      <c r="T213" s="245"/>
      <c r="AT213" s="246" t="s">
        <v>158</v>
      </c>
      <c r="AU213" s="246" t="s">
        <v>85</v>
      </c>
      <c r="AV213" s="11" t="s">
        <v>85</v>
      </c>
      <c r="AW213" s="11" t="s">
        <v>6</v>
      </c>
      <c r="AX213" s="11" t="s">
        <v>83</v>
      </c>
      <c r="AY213" s="246" t="s">
        <v>146</v>
      </c>
    </row>
    <row r="214" s="1" customFormat="1" ht="25.5" customHeight="1">
      <c r="B214" s="46"/>
      <c r="C214" s="221" t="s">
        <v>313</v>
      </c>
      <c r="D214" s="221" t="s">
        <v>149</v>
      </c>
      <c r="E214" s="222" t="s">
        <v>314</v>
      </c>
      <c r="F214" s="223" t="s">
        <v>315</v>
      </c>
      <c r="G214" s="224" t="s">
        <v>152</v>
      </c>
      <c r="H214" s="225">
        <v>11.699999999999999</v>
      </c>
      <c r="I214" s="226"/>
      <c r="J214" s="227">
        <f>ROUND(I214*H214,2)</f>
        <v>0</v>
      </c>
      <c r="K214" s="223" t="s">
        <v>153</v>
      </c>
      <c r="L214" s="72"/>
      <c r="M214" s="228" t="s">
        <v>21</v>
      </c>
      <c r="N214" s="229" t="s">
        <v>46</v>
      </c>
      <c r="O214" s="47"/>
      <c r="P214" s="230">
        <f>O214*H214</f>
        <v>0</v>
      </c>
      <c r="Q214" s="230">
        <v>0</v>
      </c>
      <c r="R214" s="230">
        <f>Q214*H214</f>
        <v>0</v>
      </c>
      <c r="S214" s="230">
        <v>0</v>
      </c>
      <c r="T214" s="231">
        <f>S214*H214</f>
        <v>0</v>
      </c>
      <c r="AR214" s="24" t="s">
        <v>243</v>
      </c>
      <c r="AT214" s="24" t="s">
        <v>149</v>
      </c>
      <c r="AU214" s="24" t="s">
        <v>85</v>
      </c>
      <c r="AY214" s="24" t="s">
        <v>146</v>
      </c>
      <c r="BE214" s="232">
        <f>IF(N214="základní",J214,0)</f>
        <v>0</v>
      </c>
      <c r="BF214" s="232">
        <f>IF(N214="snížená",J214,0)</f>
        <v>0</v>
      </c>
      <c r="BG214" s="232">
        <f>IF(N214="zákl. přenesená",J214,0)</f>
        <v>0</v>
      </c>
      <c r="BH214" s="232">
        <f>IF(N214="sníž. přenesená",J214,0)</f>
        <v>0</v>
      </c>
      <c r="BI214" s="232">
        <f>IF(N214="nulová",J214,0)</f>
        <v>0</v>
      </c>
      <c r="BJ214" s="24" t="s">
        <v>83</v>
      </c>
      <c r="BK214" s="232">
        <f>ROUND(I214*H214,2)</f>
        <v>0</v>
      </c>
      <c r="BL214" s="24" t="s">
        <v>243</v>
      </c>
      <c r="BM214" s="24" t="s">
        <v>316</v>
      </c>
    </row>
    <row r="215" s="1" customFormat="1" ht="16.5" customHeight="1">
      <c r="B215" s="46"/>
      <c r="C215" s="221" t="s">
        <v>317</v>
      </c>
      <c r="D215" s="221" t="s">
        <v>149</v>
      </c>
      <c r="E215" s="222" t="s">
        <v>318</v>
      </c>
      <c r="F215" s="223" t="s">
        <v>319</v>
      </c>
      <c r="G215" s="224" t="s">
        <v>152</v>
      </c>
      <c r="H215" s="225">
        <v>23.399999999999999</v>
      </c>
      <c r="I215" s="226"/>
      <c r="J215" s="227">
        <f>ROUND(I215*H215,2)</f>
        <v>0</v>
      </c>
      <c r="K215" s="223" t="s">
        <v>153</v>
      </c>
      <c r="L215" s="72"/>
      <c r="M215" s="228" t="s">
        <v>21</v>
      </c>
      <c r="N215" s="229" t="s">
        <v>46</v>
      </c>
      <c r="O215" s="47"/>
      <c r="P215" s="230">
        <f>O215*H215</f>
        <v>0</v>
      </c>
      <c r="Q215" s="230">
        <v>0.00029999999999999997</v>
      </c>
      <c r="R215" s="230">
        <f>Q215*H215</f>
        <v>0.0070199999999999993</v>
      </c>
      <c r="S215" s="230">
        <v>0</v>
      </c>
      <c r="T215" s="231">
        <f>S215*H215</f>
        <v>0</v>
      </c>
      <c r="AR215" s="24" t="s">
        <v>243</v>
      </c>
      <c r="AT215" s="24" t="s">
        <v>149</v>
      </c>
      <c r="AU215" s="24" t="s">
        <v>85</v>
      </c>
      <c r="AY215" s="24" t="s">
        <v>146</v>
      </c>
      <c r="BE215" s="232">
        <f>IF(N215="základní",J215,0)</f>
        <v>0</v>
      </c>
      <c r="BF215" s="232">
        <f>IF(N215="snížená",J215,0)</f>
        <v>0</v>
      </c>
      <c r="BG215" s="232">
        <f>IF(N215="zákl. přenesená",J215,0)</f>
        <v>0</v>
      </c>
      <c r="BH215" s="232">
        <f>IF(N215="sníž. přenesená",J215,0)</f>
        <v>0</v>
      </c>
      <c r="BI215" s="232">
        <f>IF(N215="nulová",J215,0)</f>
        <v>0</v>
      </c>
      <c r="BJ215" s="24" t="s">
        <v>83</v>
      </c>
      <c r="BK215" s="232">
        <f>ROUND(I215*H215,2)</f>
        <v>0</v>
      </c>
      <c r="BL215" s="24" t="s">
        <v>243</v>
      </c>
      <c r="BM215" s="24" t="s">
        <v>320</v>
      </c>
    </row>
    <row r="216" s="1" customFormat="1">
      <c r="B216" s="46"/>
      <c r="C216" s="74"/>
      <c r="D216" s="233" t="s">
        <v>156</v>
      </c>
      <c r="E216" s="74"/>
      <c r="F216" s="234" t="s">
        <v>321</v>
      </c>
      <c r="G216" s="74"/>
      <c r="H216" s="74"/>
      <c r="I216" s="191"/>
      <c r="J216" s="74"/>
      <c r="K216" s="74"/>
      <c r="L216" s="72"/>
      <c r="M216" s="235"/>
      <c r="N216" s="47"/>
      <c r="O216" s="47"/>
      <c r="P216" s="47"/>
      <c r="Q216" s="47"/>
      <c r="R216" s="47"/>
      <c r="S216" s="47"/>
      <c r="T216" s="95"/>
      <c r="AT216" s="24" t="s">
        <v>156</v>
      </c>
      <c r="AU216" s="24" t="s">
        <v>85</v>
      </c>
    </row>
    <row r="217" s="11" customFormat="1">
      <c r="B217" s="236"/>
      <c r="C217" s="237"/>
      <c r="D217" s="233" t="s">
        <v>158</v>
      </c>
      <c r="E217" s="237"/>
      <c r="F217" s="239" t="s">
        <v>322</v>
      </c>
      <c r="G217" s="237"/>
      <c r="H217" s="240">
        <v>23.399999999999999</v>
      </c>
      <c r="I217" s="241"/>
      <c r="J217" s="237"/>
      <c r="K217" s="237"/>
      <c r="L217" s="242"/>
      <c r="M217" s="243"/>
      <c r="N217" s="244"/>
      <c r="O217" s="244"/>
      <c r="P217" s="244"/>
      <c r="Q217" s="244"/>
      <c r="R217" s="244"/>
      <c r="S217" s="244"/>
      <c r="T217" s="245"/>
      <c r="AT217" s="246" t="s">
        <v>158</v>
      </c>
      <c r="AU217" s="246" t="s">
        <v>85</v>
      </c>
      <c r="AV217" s="11" t="s">
        <v>85</v>
      </c>
      <c r="AW217" s="11" t="s">
        <v>6</v>
      </c>
      <c r="AX217" s="11" t="s">
        <v>83</v>
      </c>
      <c r="AY217" s="246" t="s">
        <v>146</v>
      </c>
    </row>
    <row r="218" s="1" customFormat="1" ht="38.25" customHeight="1">
      <c r="B218" s="46"/>
      <c r="C218" s="221" t="s">
        <v>323</v>
      </c>
      <c r="D218" s="221" t="s">
        <v>149</v>
      </c>
      <c r="E218" s="222" t="s">
        <v>324</v>
      </c>
      <c r="F218" s="223" t="s">
        <v>325</v>
      </c>
      <c r="G218" s="224" t="s">
        <v>224</v>
      </c>
      <c r="H218" s="225">
        <v>0.28699999999999998</v>
      </c>
      <c r="I218" s="226"/>
      <c r="J218" s="227">
        <f>ROUND(I218*H218,2)</f>
        <v>0</v>
      </c>
      <c r="K218" s="223" t="s">
        <v>153</v>
      </c>
      <c r="L218" s="72"/>
      <c r="M218" s="228" t="s">
        <v>21</v>
      </c>
      <c r="N218" s="229" t="s">
        <v>46</v>
      </c>
      <c r="O218" s="47"/>
      <c r="P218" s="230">
        <f>O218*H218</f>
        <v>0</v>
      </c>
      <c r="Q218" s="230">
        <v>0</v>
      </c>
      <c r="R218" s="230">
        <f>Q218*H218</f>
        <v>0</v>
      </c>
      <c r="S218" s="230">
        <v>0</v>
      </c>
      <c r="T218" s="231">
        <f>S218*H218</f>
        <v>0</v>
      </c>
      <c r="AR218" s="24" t="s">
        <v>243</v>
      </c>
      <c r="AT218" s="24" t="s">
        <v>149</v>
      </c>
      <c r="AU218" s="24" t="s">
        <v>85</v>
      </c>
      <c r="AY218" s="24" t="s">
        <v>146</v>
      </c>
      <c r="BE218" s="232">
        <f>IF(N218="základní",J218,0)</f>
        <v>0</v>
      </c>
      <c r="BF218" s="232">
        <f>IF(N218="snížená",J218,0)</f>
        <v>0</v>
      </c>
      <c r="BG218" s="232">
        <f>IF(N218="zákl. přenesená",J218,0)</f>
        <v>0</v>
      </c>
      <c r="BH218" s="232">
        <f>IF(N218="sníž. přenesená",J218,0)</f>
        <v>0</v>
      </c>
      <c r="BI218" s="232">
        <f>IF(N218="nulová",J218,0)</f>
        <v>0</v>
      </c>
      <c r="BJ218" s="24" t="s">
        <v>83</v>
      </c>
      <c r="BK218" s="232">
        <f>ROUND(I218*H218,2)</f>
        <v>0</v>
      </c>
      <c r="BL218" s="24" t="s">
        <v>243</v>
      </c>
      <c r="BM218" s="24" t="s">
        <v>326</v>
      </c>
    </row>
    <row r="219" s="1" customFormat="1">
      <c r="B219" s="46"/>
      <c r="C219" s="74"/>
      <c r="D219" s="233" t="s">
        <v>156</v>
      </c>
      <c r="E219" s="74"/>
      <c r="F219" s="234" t="s">
        <v>327</v>
      </c>
      <c r="G219" s="74"/>
      <c r="H219" s="74"/>
      <c r="I219" s="191"/>
      <c r="J219" s="74"/>
      <c r="K219" s="74"/>
      <c r="L219" s="72"/>
      <c r="M219" s="235"/>
      <c r="N219" s="47"/>
      <c r="O219" s="47"/>
      <c r="P219" s="47"/>
      <c r="Q219" s="47"/>
      <c r="R219" s="47"/>
      <c r="S219" s="47"/>
      <c r="T219" s="95"/>
      <c r="AT219" s="24" t="s">
        <v>156</v>
      </c>
      <c r="AU219" s="24" t="s">
        <v>85</v>
      </c>
    </row>
    <row r="220" s="10" customFormat="1" ht="29.88" customHeight="1">
      <c r="B220" s="205"/>
      <c r="C220" s="206"/>
      <c r="D220" s="207" t="s">
        <v>74</v>
      </c>
      <c r="E220" s="219" t="s">
        <v>328</v>
      </c>
      <c r="F220" s="219" t="s">
        <v>329</v>
      </c>
      <c r="G220" s="206"/>
      <c r="H220" s="206"/>
      <c r="I220" s="209"/>
      <c r="J220" s="220">
        <f>BK220</f>
        <v>0</v>
      </c>
      <c r="K220" s="206"/>
      <c r="L220" s="211"/>
      <c r="M220" s="212"/>
      <c r="N220" s="213"/>
      <c r="O220" s="213"/>
      <c r="P220" s="214">
        <f>SUM(P221:P236)</f>
        <v>0</v>
      </c>
      <c r="Q220" s="213"/>
      <c r="R220" s="214">
        <f>SUM(R221:R236)</f>
        <v>0.01510792</v>
      </c>
      <c r="S220" s="213"/>
      <c r="T220" s="215">
        <f>SUM(T221:T236)</f>
        <v>0.01503</v>
      </c>
      <c r="AR220" s="216" t="s">
        <v>85</v>
      </c>
      <c r="AT220" s="217" t="s">
        <v>74</v>
      </c>
      <c r="AU220" s="217" t="s">
        <v>83</v>
      </c>
      <c r="AY220" s="216" t="s">
        <v>146</v>
      </c>
      <c r="BK220" s="218">
        <f>SUM(BK221:BK236)</f>
        <v>0</v>
      </c>
    </row>
    <row r="221" s="1" customFormat="1" ht="25.5" customHeight="1">
      <c r="B221" s="46"/>
      <c r="C221" s="221" t="s">
        <v>330</v>
      </c>
      <c r="D221" s="221" t="s">
        <v>149</v>
      </c>
      <c r="E221" s="222" t="s">
        <v>331</v>
      </c>
      <c r="F221" s="223" t="s">
        <v>332</v>
      </c>
      <c r="G221" s="224" t="s">
        <v>152</v>
      </c>
      <c r="H221" s="225">
        <v>8.4800000000000004</v>
      </c>
      <c r="I221" s="226"/>
      <c r="J221" s="227">
        <f>ROUND(I221*H221,2)</f>
        <v>0</v>
      </c>
      <c r="K221" s="223" t="s">
        <v>153</v>
      </c>
      <c r="L221" s="72"/>
      <c r="M221" s="228" t="s">
        <v>21</v>
      </c>
      <c r="N221" s="229" t="s">
        <v>46</v>
      </c>
      <c r="O221" s="47"/>
      <c r="P221" s="230">
        <f>O221*H221</f>
        <v>0</v>
      </c>
      <c r="Q221" s="230">
        <v>3.0000000000000001E-05</v>
      </c>
      <c r="R221" s="230">
        <f>Q221*H221</f>
        <v>0.0002544</v>
      </c>
      <c r="S221" s="230">
        <v>0</v>
      </c>
      <c r="T221" s="231">
        <f>S221*H221</f>
        <v>0</v>
      </c>
      <c r="AR221" s="24" t="s">
        <v>243</v>
      </c>
      <c r="AT221" s="24" t="s">
        <v>149</v>
      </c>
      <c r="AU221" s="24" t="s">
        <v>85</v>
      </c>
      <c r="AY221" s="24" t="s">
        <v>146</v>
      </c>
      <c r="BE221" s="232">
        <f>IF(N221="základní",J221,0)</f>
        <v>0</v>
      </c>
      <c r="BF221" s="232">
        <f>IF(N221="snížená",J221,0)</f>
        <v>0</v>
      </c>
      <c r="BG221" s="232">
        <f>IF(N221="zákl. přenesená",J221,0)</f>
        <v>0</v>
      </c>
      <c r="BH221" s="232">
        <f>IF(N221="sníž. přenesená",J221,0)</f>
        <v>0</v>
      </c>
      <c r="BI221" s="232">
        <f>IF(N221="nulová",J221,0)</f>
        <v>0</v>
      </c>
      <c r="BJ221" s="24" t="s">
        <v>83</v>
      </c>
      <c r="BK221" s="232">
        <f>ROUND(I221*H221,2)</f>
        <v>0</v>
      </c>
      <c r="BL221" s="24" t="s">
        <v>243</v>
      </c>
      <c r="BM221" s="24" t="s">
        <v>333</v>
      </c>
    </row>
    <row r="222" s="1" customFormat="1">
      <c r="B222" s="46"/>
      <c r="C222" s="74"/>
      <c r="D222" s="233" t="s">
        <v>156</v>
      </c>
      <c r="E222" s="74"/>
      <c r="F222" s="234" t="s">
        <v>334</v>
      </c>
      <c r="G222" s="74"/>
      <c r="H222" s="74"/>
      <c r="I222" s="191"/>
      <c r="J222" s="74"/>
      <c r="K222" s="74"/>
      <c r="L222" s="72"/>
      <c r="M222" s="235"/>
      <c r="N222" s="47"/>
      <c r="O222" s="47"/>
      <c r="P222" s="47"/>
      <c r="Q222" s="47"/>
      <c r="R222" s="47"/>
      <c r="S222" s="47"/>
      <c r="T222" s="95"/>
      <c r="AT222" s="24" t="s">
        <v>156</v>
      </c>
      <c r="AU222" s="24" t="s">
        <v>85</v>
      </c>
    </row>
    <row r="223" s="11" customFormat="1">
      <c r="B223" s="236"/>
      <c r="C223" s="237"/>
      <c r="D223" s="233" t="s">
        <v>158</v>
      </c>
      <c r="E223" s="238" t="s">
        <v>21</v>
      </c>
      <c r="F223" s="239" t="s">
        <v>335</v>
      </c>
      <c r="G223" s="237"/>
      <c r="H223" s="240">
        <v>8.4800000000000004</v>
      </c>
      <c r="I223" s="241"/>
      <c r="J223" s="237"/>
      <c r="K223" s="237"/>
      <c r="L223" s="242"/>
      <c r="M223" s="243"/>
      <c r="N223" s="244"/>
      <c r="O223" s="244"/>
      <c r="P223" s="244"/>
      <c r="Q223" s="244"/>
      <c r="R223" s="244"/>
      <c r="S223" s="244"/>
      <c r="T223" s="245"/>
      <c r="AT223" s="246" t="s">
        <v>158</v>
      </c>
      <c r="AU223" s="246" t="s">
        <v>85</v>
      </c>
      <c r="AV223" s="11" t="s">
        <v>85</v>
      </c>
      <c r="AW223" s="11" t="s">
        <v>38</v>
      </c>
      <c r="AX223" s="11" t="s">
        <v>83</v>
      </c>
      <c r="AY223" s="246" t="s">
        <v>146</v>
      </c>
    </row>
    <row r="224" s="1" customFormat="1" ht="16.5" customHeight="1">
      <c r="B224" s="46"/>
      <c r="C224" s="221" t="s">
        <v>275</v>
      </c>
      <c r="D224" s="221" t="s">
        <v>149</v>
      </c>
      <c r="E224" s="222" t="s">
        <v>336</v>
      </c>
      <c r="F224" s="223" t="s">
        <v>337</v>
      </c>
      <c r="G224" s="224" t="s">
        <v>152</v>
      </c>
      <c r="H224" s="225">
        <v>4.2400000000000002</v>
      </c>
      <c r="I224" s="226"/>
      <c r="J224" s="227">
        <f>ROUND(I224*H224,2)</f>
        <v>0</v>
      </c>
      <c r="K224" s="223" t="s">
        <v>153</v>
      </c>
      <c r="L224" s="72"/>
      <c r="M224" s="228" t="s">
        <v>21</v>
      </c>
      <c r="N224" s="229" t="s">
        <v>46</v>
      </c>
      <c r="O224" s="47"/>
      <c r="P224" s="230">
        <f>O224*H224</f>
        <v>0</v>
      </c>
      <c r="Q224" s="230">
        <v>0</v>
      </c>
      <c r="R224" s="230">
        <f>Q224*H224</f>
        <v>0</v>
      </c>
      <c r="S224" s="230">
        <v>0.0030000000000000001</v>
      </c>
      <c r="T224" s="231">
        <f>S224*H224</f>
        <v>0.01272</v>
      </c>
      <c r="AR224" s="24" t="s">
        <v>243</v>
      </c>
      <c r="AT224" s="24" t="s">
        <v>149</v>
      </c>
      <c r="AU224" s="24" t="s">
        <v>85</v>
      </c>
      <c r="AY224" s="24" t="s">
        <v>146</v>
      </c>
      <c r="BE224" s="232">
        <f>IF(N224="základní",J224,0)</f>
        <v>0</v>
      </c>
      <c r="BF224" s="232">
        <f>IF(N224="snížená",J224,0)</f>
        <v>0</v>
      </c>
      <c r="BG224" s="232">
        <f>IF(N224="zákl. přenesená",J224,0)</f>
        <v>0</v>
      </c>
      <c r="BH224" s="232">
        <f>IF(N224="sníž. přenesená",J224,0)</f>
        <v>0</v>
      </c>
      <c r="BI224" s="232">
        <f>IF(N224="nulová",J224,0)</f>
        <v>0</v>
      </c>
      <c r="BJ224" s="24" t="s">
        <v>83</v>
      </c>
      <c r="BK224" s="232">
        <f>ROUND(I224*H224,2)</f>
        <v>0</v>
      </c>
      <c r="BL224" s="24" t="s">
        <v>243</v>
      </c>
      <c r="BM224" s="24" t="s">
        <v>338</v>
      </c>
    </row>
    <row r="225" s="11" customFormat="1">
      <c r="B225" s="236"/>
      <c r="C225" s="237"/>
      <c r="D225" s="233" t="s">
        <v>158</v>
      </c>
      <c r="E225" s="238" t="s">
        <v>21</v>
      </c>
      <c r="F225" s="239" t="s">
        <v>339</v>
      </c>
      <c r="G225" s="237"/>
      <c r="H225" s="240">
        <v>4.2400000000000002</v>
      </c>
      <c r="I225" s="241"/>
      <c r="J225" s="237"/>
      <c r="K225" s="237"/>
      <c r="L225" s="242"/>
      <c r="M225" s="243"/>
      <c r="N225" s="244"/>
      <c r="O225" s="244"/>
      <c r="P225" s="244"/>
      <c r="Q225" s="244"/>
      <c r="R225" s="244"/>
      <c r="S225" s="244"/>
      <c r="T225" s="245"/>
      <c r="AT225" s="246" t="s">
        <v>158</v>
      </c>
      <c r="AU225" s="246" t="s">
        <v>85</v>
      </c>
      <c r="AV225" s="11" t="s">
        <v>85</v>
      </c>
      <c r="AW225" s="11" t="s">
        <v>38</v>
      </c>
      <c r="AX225" s="11" t="s">
        <v>83</v>
      </c>
      <c r="AY225" s="246" t="s">
        <v>146</v>
      </c>
    </row>
    <row r="226" s="1" customFormat="1" ht="16.5" customHeight="1">
      <c r="B226" s="46"/>
      <c r="C226" s="221" t="s">
        <v>340</v>
      </c>
      <c r="D226" s="221" t="s">
        <v>149</v>
      </c>
      <c r="E226" s="222" t="s">
        <v>341</v>
      </c>
      <c r="F226" s="223" t="s">
        <v>342</v>
      </c>
      <c r="G226" s="224" t="s">
        <v>152</v>
      </c>
      <c r="H226" s="225">
        <v>4.2400000000000002</v>
      </c>
      <c r="I226" s="226"/>
      <c r="J226" s="227">
        <f>ROUND(I226*H226,2)</f>
        <v>0</v>
      </c>
      <c r="K226" s="223" t="s">
        <v>153</v>
      </c>
      <c r="L226" s="72"/>
      <c r="M226" s="228" t="s">
        <v>21</v>
      </c>
      <c r="N226" s="229" t="s">
        <v>46</v>
      </c>
      <c r="O226" s="47"/>
      <c r="P226" s="230">
        <f>O226*H226</f>
        <v>0</v>
      </c>
      <c r="Q226" s="230">
        <v>0.00029999999999999997</v>
      </c>
      <c r="R226" s="230">
        <f>Q226*H226</f>
        <v>0.0012719999999999999</v>
      </c>
      <c r="S226" s="230">
        <v>0</v>
      </c>
      <c r="T226" s="231">
        <f>S226*H226</f>
        <v>0</v>
      </c>
      <c r="AR226" s="24" t="s">
        <v>243</v>
      </c>
      <c r="AT226" s="24" t="s">
        <v>149</v>
      </c>
      <c r="AU226" s="24" t="s">
        <v>85</v>
      </c>
      <c r="AY226" s="24" t="s">
        <v>146</v>
      </c>
      <c r="BE226" s="232">
        <f>IF(N226="základní",J226,0)</f>
        <v>0</v>
      </c>
      <c r="BF226" s="232">
        <f>IF(N226="snížená",J226,0)</f>
        <v>0</v>
      </c>
      <c r="BG226" s="232">
        <f>IF(N226="zákl. přenesená",J226,0)</f>
        <v>0</v>
      </c>
      <c r="BH226" s="232">
        <f>IF(N226="sníž. přenesená",J226,0)</f>
        <v>0</v>
      </c>
      <c r="BI226" s="232">
        <f>IF(N226="nulová",J226,0)</f>
        <v>0</v>
      </c>
      <c r="BJ226" s="24" t="s">
        <v>83</v>
      </c>
      <c r="BK226" s="232">
        <f>ROUND(I226*H226,2)</f>
        <v>0</v>
      </c>
      <c r="BL226" s="24" t="s">
        <v>243</v>
      </c>
      <c r="BM226" s="24" t="s">
        <v>343</v>
      </c>
    </row>
    <row r="227" s="11" customFormat="1">
      <c r="B227" s="236"/>
      <c r="C227" s="237"/>
      <c r="D227" s="233" t="s">
        <v>158</v>
      </c>
      <c r="E227" s="238" t="s">
        <v>21</v>
      </c>
      <c r="F227" s="239" t="s">
        <v>339</v>
      </c>
      <c r="G227" s="237"/>
      <c r="H227" s="240">
        <v>4.2400000000000002</v>
      </c>
      <c r="I227" s="241"/>
      <c r="J227" s="237"/>
      <c r="K227" s="237"/>
      <c r="L227" s="242"/>
      <c r="M227" s="243"/>
      <c r="N227" s="244"/>
      <c r="O227" s="244"/>
      <c r="P227" s="244"/>
      <c r="Q227" s="244"/>
      <c r="R227" s="244"/>
      <c r="S227" s="244"/>
      <c r="T227" s="245"/>
      <c r="AT227" s="246" t="s">
        <v>158</v>
      </c>
      <c r="AU227" s="246" t="s">
        <v>85</v>
      </c>
      <c r="AV227" s="11" t="s">
        <v>85</v>
      </c>
      <c r="AW227" s="11" t="s">
        <v>38</v>
      </c>
      <c r="AX227" s="11" t="s">
        <v>83</v>
      </c>
      <c r="AY227" s="246" t="s">
        <v>146</v>
      </c>
    </row>
    <row r="228" s="1" customFormat="1" ht="25.5" customHeight="1">
      <c r="B228" s="46"/>
      <c r="C228" s="269" t="s">
        <v>344</v>
      </c>
      <c r="D228" s="269" t="s">
        <v>272</v>
      </c>
      <c r="E228" s="270" t="s">
        <v>345</v>
      </c>
      <c r="F228" s="271" t="s">
        <v>346</v>
      </c>
      <c r="G228" s="272" t="s">
        <v>152</v>
      </c>
      <c r="H228" s="273">
        <v>4.6639999999999997</v>
      </c>
      <c r="I228" s="274"/>
      <c r="J228" s="275">
        <f>ROUND(I228*H228,2)</f>
        <v>0</v>
      </c>
      <c r="K228" s="271" t="s">
        <v>153</v>
      </c>
      <c r="L228" s="276"/>
      <c r="M228" s="277" t="s">
        <v>21</v>
      </c>
      <c r="N228" s="278" t="s">
        <v>46</v>
      </c>
      <c r="O228" s="47"/>
      <c r="P228" s="230">
        <f>O228*H228</f>
        <v>0</v>
      </c>
      <c r="Q228" s="230">
        <v>0.0028700000000000002</v>
      </c>
      <c r="R228" s="230">
        <f>Q228*H228</f>
        <v>0.013385680000000001</v>
      </c>
      <c r="S228" s="230">
        <v>0</v>
      </c>
      <c r="T228" s="231">
        <f>S228*H228</f>
        <v>0</v>
      </c>
      <c r="AR228" s="24" t="s">
        <v>275</v>
      </c>
      <c r="AT228" s="24" t="s">
        <v>272</v>
      </c>
      <c r="AU228" s="24" t="s">
        <v>85</v>
      </c>
      <c r="AY228" s="24" t="s">
        <v>146</v>
      </c>
      <c r="BE228" s="232">
        <f>IF(N228="základní",J228,0)</f>
        <v>0</v>
      </c>
      <c r="BF228" s="232">
        <f>IF(N228="snížená",J228,0)</f>
        <v>0</v>
      </c>
      <c r="BG228" s="232">
        <f>IF(N228="zákl. přenesená",J228,0)</f>
        <v>0</v>
      </c>
      <c r="BH228" s="232">
        <f>IF(N228="sníž. přenesená",J228,0)</f>
        <v>0</v>
      </c>
      <c r="BI228" s="232">
        <f>IF(N228="nulová",J228,0)</f>
        <v>0</v>
      </c>
      <c r="BJ228" s="24" t="s">
        <v>83</v>
      </c>
      <c r="BK228" s="232">
        <f>ROUND(I228*H228,2)</f>
        <v>0</v>
      </c>
      <c r="BL228" s="24" t="s">
        <v>243</v>
      </c>
      <c r="BM228" s="24" t="s">
        <v>347</v>
      </c>
    </row>
    <row r="229" s="11" customFormat="1">
      <c r="B229" s="236"/>
      <c r="C229" s="237"/>
      <c r="D229" s="233" t="s">
        <v>158</v>
      </c>
      <c r="E229" s="237"/>
      <c r="F229" s="239" t="s">
        <v>348</v>
      </c>
      <c r="G229" s="237"/>
      <c r="H229" s="240">
        <v>4.6639999999999997</v>
      </c>
      <c r="I229" s="241"/>
      <c r="J229" s="237"/>
      <c r="K229" s="237"/>
      <c r="L229" s="242"/>
      <c r="M229" s="243"/>
      <c r="N229" s="244"/>
      <c r="O229" s="244"/>
      <c r="P229" s="244"/>
      <c r="Q229" s="244"/>
      <c r="R229" s="244"/>
      <c r="S229" s="244"/>
      <c r="T229" s="245"/>
      <c r="AT229" s="246" t="s">
        <v>158</v>
      </c>
      <c r="AU229" s="246" t="s">
        <v>85</v>
      </c>
      <c r="AV229" s="11" t="s">
        <v>85</v>
      </c>
      <c r="AW229" s="11" t="s">
        <v>6</v>
      </c>
      <c r="AX229" s="11" t="s">
        <v>83</v>
      </c>
      <c r="AY229" s="246" t="s">
        <v>146</v>
      </c>
    </row>
    <row r="230" s="1" customFormat="1" ht="16.5" customHeight="1">
      <c r="B230" s="46"/>
      <c r="C230" s="221" t="s">
        <v>349</v>
      </c>
      <c r="D230" s="221" t="s">
        <v>149</v>
      </c>
      <c r="E230" s="222" t="s">
        <v>350</v>
      </c>
      <c r="F230" s="223" t="s">
        <v>351</v>
      </c>
      <c r="G230" s="224" t="s">
        <v>255</v>
      </c>
      <c r="H230" s="225">
        <v>7.7000000000000002</v>
      </c>
      <c r="I230" s="226"/>
      <c r="J230" s="227">
        <f>ROUND(I230*H230,2)</f>
        <v>0</v>
      </c>
      <c r="K230" s="223" t="s">
        <v>153</v>
      </c>
      <c r="L230" s="72"/>
      <c r="M230" s="228" t="s">
        <v>21</v>
      </c>
      <c r="N230" s="229" t="s">
        <v>46</v>
      </c>
      <c r="O230" s="47"/>
      <c r="P230" s="230">
        <f>O230*H230</f>
        <v>0</v>
      </c>
      <c r="Q230" s="230">
        <v>0</v>
      </c>
      <c r="R230" s="230">
        <f>Q230*H230</f>
        <v>0</v>
      </c>
      <c r="S230" s="230">
        <v>0.00029999999999999997</v>
      </c>
      <c r="T230" s="231">
        <f>S230*H230</f>
        <v>0.00231</v>
      </c>
      <c r="AR230" s="24" t="s">
        <v>243</v>
      </c>
      <c r="AT230" s="24" t="s">
        <v>149</v>
      </c>
      <c r="AU230" s="24" t="s">
        <v>85</v>
      </c>
      <c r="AY230" s="24" t="s">
        <v>146</v>
      </c>
      <c r="BE230" s="232">
        <f>IF(N230="základní",J230,0)</f>
        <v>0</v>
      </c>
      <c r="BF230" s="232">
        <f>IF(N230="snížená",J230,0)</f>
        <v>0</v>
      </c>
      <c r="BG230" s="232">
        <f>IF(N230="zákl. přenesená",J230,0)</f>
        <v>0</v>
      </c>
      <c r="BH230" s="232">
        <f>IF(N230="sníž. přenesená",J230,0)</f>
        <v>0</v>
      </c>
      <c r="BI230" s="232">
        <f>IF(N230="nulová",J230,0)</f>
        <v>0</v>
      </c>
      <c r="BJ230" s="24" t="s">
        <v>83</v>
      </c>
      <c r="BK230" s="232">
        <f>ROUND(I230*H230,2)</f>
        <v>0</v>
      </c>
      <c r="BL230" s="24" t="s">
        <v>243</v>
      </c>
      <c r="BM230" s="24" t="s">
        <v>352</v>
      </c>
    </row>
    <row r="231" s="11" customFormat="1">
      <c r="B231" s="236"/>
      <c r="C231" s="237"/>
      <c r="D231" s="233" t="s">
        <v>158</v>
      </c>
      <c r="E231" s="238" t="s">
        <v>21</v>
      </c>
      <c r="F231" s="239" t="s">
        <v>353</v>
      </c>
      <c r="G231" s="237"/>
      <c r="H231" s="240">
        <v>7.7000000000000002</v>
      </c>
      <c r="I231" s="241"/>
      <c r="J231" s="237"/>
      <c r="K231" s="237"/>
      <c r="L231" s="242"/>
      <c r="M231" s="243"/>
      <c r="N231" s="244"/>
      <c r="O231" s="244"/>
      <c r="P231" s="244"/>
      <c r="Q231" s="244"/>
      <c r="R231" s="244"/>
      <c r="S231" s="244"/>
      <c r="T231" s="245"/>
      <c r="AT231" s="246" t="s">
        <v>158</v>
      </c>
      <c r="AU231" s="246" t="s">
        <v>85</v>
      </c>
      <c r="AV231" s="11" t="s">
        <v>85</v>
      </c>
      <c r="AW231" s="11" t="s">
        <v>38</v>
      </c>
      <c r="AX231" s="11" t="s">
        <v>83</v>
      </c>
      <c r="AY231" s="246" t="s">
        <v>146</v>
      </c>
    </row>
    <row r="232" s="1" customFormat="1" ht="16.5" customHeight="1">
      <c r="B232" s="46"/>
      <c r="C232" s="221" t="s">
        <v>354</v>
      </c>
      <c r="D232" s="221" t="s">
        <v>149</v>
      </c>
      <c r="E232" s="222" t="s">
        <v>355</v>
      </c>
      <c r="F232" s="223" t="s">
        <v>356</v>
      </c>
      <c r="G232" s="224" t="s">
        <v>255</v>
      </c>
      <c r="H232" s="225">
        <v>1.2</v>
      </c>
      <c r="I232" s="226"/>
      <c r="J232" s="227">
        <f>ROUND(I232*H232,2)</f>
        <v>0</v>
      </c>
      <c r="K232" s="223" t="s">
        <v>153</v>
      </c>
      <c r="L232" s="72"/>
      <c r="M232" s="228" t="s">
        <v>21</v>
      </c>
      <c r="N232" s="229" t="s">
        <v>46</v>
      </c>
      <c r="O232" s="47"/>
      <c r="P232" s="230">
        <f>O232*H232</f>
        <v>0</v>
      </c>
      <c r="Q232" s="230">
        <v>0</v>
      </c>
      <c r="R232" s="230">
        <f>Q232*H232</f>
        <v>0</v>
      </c>
      <c r="S232" s="230">
        <v>0</v>
      </c>
      <c r="T232" s="231">
        <f>S232*H232</f>
        <v>0</v>
      </c>
      <c r="AR232" s="24" t="s">
        <v>243</v>
      </c>
      <c r="AT232" s="24" t="s">
        <v>149</v>
      </c>
      <c r="AU232" s="24" t="s">
        <v>85</v>
      </c>
      <c r="AY232" s="24" t="s">
        <v>146</v>
      </c>
      <c r="BE232" s="232">
        <f>IF(N232="základní",J232,0)</f>
        <v>0</v>
      </c>
      <c r="BF232" s="232">
        <f>IF(N232="snížená",J232,0)</f>
        <v>0</v>
      </c>
      <c r="BG232" s="232">
        <f>IF(N232="zákl. přenesená",J232,0)</f>
        <v>0</v>
      </c>
      <c r="BH232" s="232">
        <f>IF(N232="sníž. přenesená",J232,0)</f>
        <v>0</v>
      </c>
      <c r="BI232" s="232">
        <f>IF(N232="nulová",J232,0)</f>
        <v>0</v>
      </c>
      <c r="BJ232" s="24" t="s">
        <v>83</v>
      </c>
      <c r="BK232" s="232">
        <f>ROUND(I232*H232,2)</f>
        <v>0</v>
      </c>
      <c r="BL232" s="24" t="s">
        <v>243</v>
      </c>
      <c r="BM232" s="24" t="s">
        <v>357</v>
      </c>
    </row>
    <row r="233" s="1" customFormat="1" ht="16.5" customHeight="1">
      <c r="B233" s="46"/>
      <c r="C233" s="269" t="s">
        <v>358</v>
      </c>
      <c r="D233" s="269" t="s">
        <v>272</v>
      </c>
      <c r="E233" s="270" t="s">
        <v>359</v>
      </c>
      <c r="F233" s="271" t="s">
        <v>360</v>
      </c>
      <c r="G233" s="272" t="s">
        <v>255</v>
      </c>
      <c r="H233" s="273">
        <v>1.224</v>
      </c>
      <c r="I233" s="274"/>
      <c r="J233" s="275">
        <f>ROUND(I233*H233,2)</f>
        <v>0</v>
      </c>
      <c r="K233" s="271" t="s">
        <v>153</v>
      </c>
      <c r="L233" s="276"/>
      <c r="M233" s="277" t="s">
        <v>21</v>
      </c>
      <c r="N233" s="278" t="s">
        <v>46</v>
      </c>
      <c r="O233" s="47"/>
      <c r="P233" s="230">
        <f>O233*H233</f>
        <v>0</v>
      </c>
      <c r="Q233" s="230">
        <v>0.00016000000000000001</v>
      </c>
      <c r="R233" s="230">
        <f>Q233*H233</f>
        <v>0.00019584000000000002</v>
      </c>
      <c r="S233" s="230">
        <v>0</v>
      </c>
      <c r="T233" s="231">
        <f>S233*H233</f>
        <v>0</v>
      </c>
      <c r="AR233" s="24" t="s">
        <v>275</v>
      </c>
      <c r="AT233" s="24" t="s">
        <v>272</v>
      </c>
      <c r="AU233" s="24" t="s">
        <v>85</v>
      </c>
      <c r="AY233" s="24" t="s">
        <v>146</v>
      </c>
      <c r="BE233" s="232">
        <f>IF(N233="základní",J233,0)</f>
        <v>0</v>
      </c>
      <c r="BF233" s="232">
        <f>IF(N233="snížená",J233,0)</f>
        <v>0</v>
      </c>
      <c r="BG233" s="232">
        <f>IF(N233="zákl. přenesená",J233,0)</f>
        <v>0</v>
      </c>
      <c r="BH233" s="232">
        <f>IF(N233="sníž. přenesená",J233,0)</f>
        <v>0</v>
      </c>
      <c r="BI233" s="232">
        <f>IF(N233="nulová",J233,0)</f>
        <v>0</v>
      </c>
      <c r="BJ233" s="24" t="s">
        <v>83</v>
      </c>
      <c r="BK233" s="232">
        <f>ROUND(I233*H233,2)</f>
        <v>0</v>
      </c>
      <c r="BL233" s="24" t="s">
        <v>243</v>
      </c>
      <c r="BM233" s="24" t="s">
        <v>361</v>
      </c>
    </row>
    <row r="234" s="11" customFormat="1">
      <c r="B234" s="236"/>
      <c r="C234" s="237"/>
      <c r="D234" s="233" t="s">
        <v>158</v>
      </c>
      <c r="E234" s="237"/>
      <c r="F234" s="239" t="s">
        <v>362</v>
      </c>
      <c r="G234" s="237"/>
      <c r="H234" s="240">
        <v>1.224</v>
      </c>
      <c r="I234" s="241"/>
      <c r="J234" s="237"/>
      <c r="K234" s="237"/>
      <c r="L234" s="242"/>
      <c r="M234" s="243"/>
      <c r="N234" s="244"/>
      <c r="O234" s="244"/>
      <c r="P234" s="244"/>
      <c r="Q234" s="244"/>
      <c r="R234" s="244"/>
      <c r="S234" s="244"/>
      <c r="T234" s="245"/>
      <c r="AT234" s="246" t="s">
        <v>158</v>
      </c>
      <c r="AU234" s="246" t="s">
        <v>85</v>
      </c>
      <c r="AV234" s="11" t="s">
        <v>85</v>
      </c>
      <c r="AW234" s="11" t="s">
        <v>6</v>
      </c>
      <c r="AX234" s="11" t="s">
        <v>83</v>
      </c>
      <c r="AY234" s="246" t="s">
        <v>146</v>
      </c>
    </row>
    <row r="235" s="1" customFormat="1" ht="38.25" customHeight="1">
      <c r="B235" s="46"/>
      <c r="C235" s="221" t="s">
        <v>363</v>
      </c>
      <c r="D235" s="221" t="s">
        <v>149</v>
      </c>
      <c r="E235" s="222" t="s">
        <v>364</v>
      </c>
      <c r="F235" s="223" t="s">
        <v>365</v>
      </c>
      <c r="G235" s="224" t="s">
        <v>224</v>
      </c>
      <c r="H235" s="225">
        <v>0.014999999999999999</v>
      </c>
      <c r="I235" s="226"/>
      <c r="J235" s="227">
        <f>ROUND(I235*H235,2)</f>
        <v>0</v>
      </c>
      <c r="K235" s="223" t="s">
        <v>153</v>
      </c>
      <c r="L235" s="72"/>
      <c r="M235" s="228" t="s">
        <v>21</v>
      </c>
      <c r="N235" s="229" t="s">
        <v>46</v>
      </c>
      <c r="O235" s="47"/>
      <c r="P235" s="230">
        <f>O235*H235</f>
        <v>0</v>
      </c>
      <c r="Q235" s="230">
        <v>0</v>
      </c>
      <c r="R235" s="230">
        <f>Q235*H235</f>
        <v>0</v>
      </c>
      <c r="S235" s="230">
        <v>0</v>
      </c>
      <c r="T235" s="231">
        <f>S235*H235</f>
        <v>0</v>
      </c>
      <c r="AR235" s="24" t="s">
        <v>243</v>
      </c>
      <c r="AT235" s="24" t="s">
        <v>149</v>
      </c>
      <c r="AU235" s="24" t="s">
        <v>85</v>
      </c>
      <c r="AY235" s="24" t="s">
        <v>146</v>
      </c>
      <c r="BE235" s="232">
        <f>IF(N235="základní",J235,0)</f>
        <v>0</v>
      </c>
      <c r="BF235" s="232">
        <f>IF(N235="snížená",J235,0)</f>
        <v>0</v>
      </c>
      <c r="BG235" s="232">
        <f>IF(N235="zákl. přenesená",J235,0)</f>
        <v>0</v>
      </c>
      <c r="BH235" s="232">
        <f>IF(N235="sníž. přenesená",J235,0)</f>
        <v>0</v>
      </c>
      <c r="BI235" s="232">
        <f>IF(N235="nulová",J235,0)</f>
        <v>0</v>
      </c>
      <c r="BJ235" s="24" t="s">
        <v>83</v>
      </c>
      <c r="BK235" s="232">
        <f>ROUND(I235*H235,2)</f>
        <v>0</v>
      </c>
      <c r="BL235" s="24" t="s">
        <v>243</v>
      </c>
      <c r="BM235" s="24" t="s">
        <v>366</v>
      </c>
    </row>
    <row r="236" s="1" customFormat="1">
      <c r="B236" s="46"/>
      <c r="C236" s="74"/>
      <c r="D236" s="233" t="s">
        <v>156</v>
      </c>
      <c r="E236" s="74"/>
      <c r="F236" s="234" t="s">
        <v>284</v>
      </c>
      <c r="G236" s="74"/>
      <c r="H236" s="74"/>
      <c r="I236" s="191"/>
      <c r="J236" s="74"/>
      <c r="K236" s="74"/>
      <c r="L236" s="72"/>
      <c r="M236" s="235"/>
      <c r="N236" s="47"/>
      <c r="O236" s="47"/>
      <c r="P236" s="47"/>
      <c r="Q236" s="47"/>
      <c r="R236" s="47"/>
      <c r="S236" s="47"/>
      <c r="T236" s="95"/>
      <c r="AT236" s="24" t="s">
        <v>156</v>
      </c>
      <c r="AU236" s="24" t="s">
        <v>85</v>
      </c>
    </row>
    <row r="237" s="10" customFormat="1" ht="29.88" customHeight="1">
      <c r="B237" s="205"/>
      <c r="C237" s="206"/>
      <c r="D237" s="207" t="s">
        <v>74</v>
      </c>
      <c r="E237" s="219" t="s">
        <v>367</v>
      </c>
      <c r="F237" s="219" t="s">
        <v>368</v>
      </c>
      <c r="G237" s="206"/>
      <c r="H237" s="206"/>
      <c r="I237" s="209"/>
      <c r="J237" s="220">
        <f>BK237</f>
        <v>0</v>
      </c>
      <c r="K237" s="206"/>
      <c r="L237" s="211"/>
      <c r="M237" s="212"/>
      <c r="N237" s="213"/>
      <c r="O237" s="213"/>
      <c r="P237" s="214">
        <f>SUM(P238:P260)</f>
        <v>0</v>
      </c>
      <c r="Q237" s="213"/>
      <c r="R237" s="214">
        <f>SUM(R238:R260)</f>
        <v>0.74530720000000006</v>
      </c>
      <c r="S237" s="213"/>
      <c r="T237" s="215">
        <f>SUM(T238:T260)</f>
        <v>0</v>
      </c>
      <c r="AR237" s="216" t="s">
        <v>85</v>
      </c>
      <c r="AT237" s="217" t="s">
        <v>74</v>
      </c>
      <c r="AU237" s="217" t="s">
        <v>83</v>
      </c>
      <c r="AY237" s="216" t="s">
        <v>146</v>
      </c>
      <c r="BK237" s="218">
        <f>SUM(BK238:BK260)</f>
        <v>0</v>
      </c>
    </row>
    <row r="238" s="1" customFormat="1" ht="25.5" customHeight="1">
      <c r="B238" s="46"/>
      <c r="C238" s="221" t="s">
        <v>369</v>
      </c>
      <c r="D238" s="221" t="s">
        <v>149</v>
      </c>
      <c r="E238" s="222" t="s">
        <v>370</v>
      </c>
      <c r="F238" s="223" t="s">
        <v>371</v>
      </c>
      <c r="G238" s="224" t="s">
        <v>152</v>
      </c>
      <c r="H238" s="225">
        <v>46.640000000000001</v>
      </c>
      <c r="I238" s="226"/>
      <c r="J238" s="227">
        <f>ROUND(I238*H238,2)</f>
        <v>0</v>
      </c>
      <c r="K238" s="223" t="s">
        <v>153</v>
      </c>
      <c r="L238" s="72"/>
      <c r="M238" s="228" t="s">
        <v>21</v>
      </c>
      <c r="N238" s="229" t="s">
        <v>46</v>
      </c>
      <c r="O238" s="47"/>
      <c r="P238" s="230">
        <f>O238*H238</f>
        <v>0</v>
      </c>
      <c r="Q238" s="230">
        <v>0.0030000000000000001</v>
      </c>
      <c r="R238" s="230">
        <f>Q238*H238</f>
        <v>0.13992000000000002</v>
      </c>
      <c r="S238" s="230">
        <v>0</v>
      </c>
      <c r="T238" s="231">
        <f>S238*H238</f>
        <v>0</v>
      </c>
      <c r="AR238" s="24" t="s">
        <v>243</v>
      </c>
      <c r="AT238" s="24" t="s">
        <v>149</v>
      </c>
      <c r="AU238" s="24" t="s">
        <v>85</v>
      </c>
      <c r="AY238" s="24" t="s">
        <v>146</v>
      </c>
      <c r="BE238" s="232">
        <f>IF(N238="základní",J238,0)</f>
        <v>0</v>
      </c>
      <c r="BF238" s="232">
        <f>IF(N238="snížená",J238,0)</f>
        <v>0</v>
      </c>
      <c r="BG238" s="232">
        <f>IF(N238="zákl. přenesená",J238,0)</f>
        <v>0</v>
      </c>
      <c r="BH238" s="232">
        <f>IF(N238="sníž. přenesená",J238,0)</f>
        <v>0</v>
      </c>
      <c r="BI238" s="232">
        <f>IF(N238="nulová",J238,0)</f>
        <v>0</v>
      </c>
      <c r="BJ238" s="24" t="s">
        <v>83</v>
      </c>
      <c r="BK238" s="232">
        <f>ROUND(I238*H238,2)</f>
        <v>0</v>
      </c>
      <c r="BL238" s="24" t="s">
        <v>243</v>
      </c>
      <c r="BM238" s="24" t="s">
        <v>372</v>
      </c>
    </row>
    <row r="239" s="11" customFormat="1">
      <c r="B239" s="236"/>
      <c r="C239" s="237"/>
      <c r="D239" s="233" t="s">
        <v>158</v>
      </c>
      <c r="E239" s="238" t="s">
        <v>21</v>
      </c>
      <c r="F239" s="239" t="s">
        <v>373</v>
      </c>
      <c r="G239" s="237"/>
      <c r="H239" s="240">
        <v>2.6400000000000001</v>
      </c>
      <c r="I239" s="241"/>
      <c r="J239" s="237"/>
      <c r="K239" s="237"/>
      <c r="L239" s="242"/>
      <c r="M239" s="243"/>
      <c r="N239" s="244"/>
      <c r="O239" s="244"/>
      <c r="P239" s="244"/>
      <c r="Q239" s="244"/>
      <c r="R239" s="244"/>
      <c r="S239" s="244"/>
      <c r="T239" s="245"/>
      <c r="AT239" s="246" t="s">
        <v>158</v>
      </c>
      <c r="AU239" s="246" t="s">
        <v>85</v>
      </c>
      <c r="AV239" s="11" t="s">
        <v>85</v>
      </c>
      <c r="AW239" s="11" t="s">
        <v>38</v>
      </c>
      <c r="AX239" s="11" t="s">
        <v>75</v>
      </c>
      <c r="AY239" s="246" t="s">
        <v>146</v>
      </c>
    </row>
    <row r="240" s="11" customFormat="1">
      <c r="B240" s="236"/>
      <c r="C240" s="237"/>
      <c r="D240" s="233" t="s">
        <v>158</v>
      </c>
      <c r="E240" s="238" t="s">
        <v>21</v>
      </c>
      <c r="F240" s="239" t="s">
        <v>374</v>
      </c>
      <c r="G240" s="237"/>
      <c r="H240" s="240">
        <v>8.1999999999999993</v>
      </c>
      <c r="I240" s="241"/>
      <c r="J240" s="237"/>
      <c r="K240" s="237"/>
      <c r="L240" s="242"/>
      <c r="M240" s="243"/>
      <c r="N240" s="244"/>
      <c r="O240" s="244"/>
      <c r="P240" s="244"/>
      <c r="Q240" s="244"/>
      <c r="R240" s="244"/>
      <c r="S240" s="244"/>
      <c r="T240" s="245"/>
      <c r="AT240" s="246" t="s">
        <v>158</v>
      </c>
      <c r="AU240" s="246" t="s">
        <v>85</v>
      </c>
      <c r="AV240" s="11" t="s">
        <v>85</v>
      </c>
      <c r="AW240" s="11" t="s">
        <v>38</v>
      </c>
      <c r="AX240" s="11" t="s">
        <v>75</v>
      </c>
      <c r="AY240" s="246" t="s">
        <v>146</v>
      </c>
    </row>
    <row r="241" s="11" customFormat="1">
      <c r="B241" s="236"/>
      <c r="C241" s="237"/>
      <c r="D241" s="233" t="s">
        <v>158</v>
      </c>
      <c r="E241" s="238" t="s">
        <v>21</v>
      </c>
      <c r="F241" s="239" t="s">
        <v>375</v>
      </c>
      <c r="G241" s="237"/>
      <c r="H241" s="240">
        <v>8</v>
      </c>
      <c r="I241" s="241"/>
      <c r="J241" s="237"/>
      <c r="K241" s="237"/>
      <c r="L241" s="242"/>
      <c r="M241" s="243"/>
      <c r="N241" s="244"/>
      <c r="O241" s="244"/>
      <c r="P241" s="244"/>
      <c r="Q241" s="244"/>
      <c r="R241" s="244"/>
      <c r="S241" s="244"/>
      <c r="T241" s="245"/>
      <c r="AT241" s="246" t="s">
        <v>158</v>
      </c>
      <c r="AU241" s="246" t="s">
        <v>85</v>
      </c>
      <c r="AV241" s="11" t="s">
        <v>85</v>
      </c>
      <c r="AW241" s="11" t="s">
        <v>38</v>
      </c>
      <c r="AX241" s="11" t="s">
        <v>75</v>
      </c>
      <c r="AY241" s="246" t="s">
        <v>146</v>
      </c>
    </row>
    <row r="242" s="11" customFormat="1">
      <c r="B242" s="236"/>
      <c r="C242" s="237"/>
      <c r="D242" s="233" t="s">
        <v>158</v>
      </c>
      <c r="E242" s="238" t="s">
        <v>21</v>
      </c>
      <c r="F242" s="239" t="s">
        <v>376</v>
      </c>
      <c r="G242" s="237"/>
      <c r="H242" s="240">
        <v>12.199999999999999</v>
      </c>
      <c r="I242" s="241"/>
      <c r="J242" s="237"/>
      <c r="K242" s="237"/>
      <c r="L242" s="242"/>
      <c r="M242" s="243"/>
      <c r="N242" s="244"/>
      <c r="O242" s="244"/>
      <c r="P242" s="244"/>
      <c r="Q242" s="244"/>
      <c r="R242" s="244"/>
      <c r="S242" s="244"/>
      <c r="T242" s="245"/>
      <c r="AT242" s="246" t="s">
        <v>158</v>
      </c>
      <c r="AU242" s="246" t="s">
        <v>85</v>
      </c>
      <c r="AV242" s="11" t="s">
        <v>85</v>
      </c>
      <c r="AW242" s="11" t="s">
        <v>38</v>
      </c>
      <c r="AX242" s="11" t="s">
        <v>75</v>
      </c>
      <c r="AY242" s="246" t="s">
        <v>146</v>
      </c>
    </row>
    <row r="243" s="11" customFormat="1">
      <c r="B243" s="236"/>
      <c r="C243" s="237"/>
      <c r="D243" s="233" t="s">
        <v>158</v>
      </c>
      <c r="E243" s="238" t="s">
        <v>21</v>
      </c>
      <c r="F243" s="239" t="s">
        <v>377</v>
      </c>
      <c r="G243" s="237"/>
      <c r="H243" s="240">
        <v>15.6</v>
      </c>
      <c r="I243" s="241"/>
      <c r="J243" s="237"/>
      <c r="K243" s="237"/>
      <c r="L243" s="242"/>
      <c r="M243" s="243"/>
      <c r="N243" s="244"/>
      <c r="O243" s="244"/>
      <c r="P243" s="244"/>
      <c r="Q243" s="244"/>
      <c r="R243" s="244"/>
      <c r="S243" s="244"/>
      <c r="T243" s="245"/>
      <c r="AT243" s="246" t="s">
        <v>158</v>
      </c>
      <c r="AU243" s="246" t="s">
        <v>85</v>
      </c>
      <c r="AV243" s="11" t="s">
        <v>85</v>
      </c>
      <c r="AW243" s="11" t="s">
        <v>38</v>
      </c>
      <c r="AX243" s="11" t="s">
        <v>75</v>
      </c>
      <c r="AY243" s="246" t="s">
        <v>146</v>
      </c>
    </row>
    <row r="244" s="12" customFormat="1">
      <c r="B244" s="247"/>
      <c r="C244" s="248"/>
      <c r="D244" s="233" t="s">
        <v>158</v>
      </c>
      <c r="E244" s="249" t="s">
        <v>21</v>
      </c>
      <c r="F244" s="250" t="s">
        <v>165</v>
      </c>
      <c r="G244" s="248"/>
      <c r="H244" s="251">
        <v>46.640000000000001</v>
      </c>
      <c r="I244" s="252"/>
      <c r="J244" s="248"/>
      <c r="K244" s="248"/>
      <c r="L244" s="253"/>
      <c r="M244" s="254"/>
      <c r="N244" s="255"/>
      <c r="O244" s="255"/>
      <c r="P244" s="255"/>
      <c r="Q244" s="255"/>
      <c r="R244" s="255"/>
      <c r="S244" s="255"/>
      <c r="T244" s="256"/>
      <c r="AT244" s="257" t="s">
        <v>158</v>
      </c>
      <c r="AU244" s="257" t="s">
        <v>85</v>
      </c>
      <c r="AV244" s="12" t="s">
        <v>154</v>
      </c>
      <c r="AW244" s="12" t="s">
        <v>38</v>
      </c>
      <c r="AX244" s="12" t="s">
        <v>83</v>
      </c>
      <c r="AY244" s="257" t="s">
        <v>146</v>
      </c>
    </row>
    <row r="245" s="1" customFormat="1" ht="25.5" customHeight="1">
      <c r="B245" s="46"/>
      <c r="C245" s="269" t="s">
        <v>378</v>
      </c>
      <c r="D245" s="269" t="s">
        <v>272</v>
      </c>
      <c r="E245" s="270" t="s">
        <v>379</v>
      </c>
      <c r="F245" s="271" t="s">
        <v>380</v>
      </c>
      <c r="G245" s="272" t="s">
        <v>152</v>
      </c>
      <c r="H245" s="273">
        <v>51.304000000000002</v>
      </c>
      <c r="I245" s="274"/>
      <c r="J245" s="275">
        <f>ROUND(I245*H245,2)</f>
        <v>0</v>
      </c>
      <c r="K245" s="271" t="s">
        <v>153</v>
      </c>
      <c r="L245" s="276"/>
      <c r="M245" s="277" t="s">
        <v>21</v>
      </c>
      <c r="N245" s="278" t="s">
        <v>46</v>
      </c>
      <c r="O245" s="47"/>
      <c r="P245" s="230">
        <f>O245*H245</f>
        <v>0</v>
      </c>
      <c r="Q245" s="230">
        <v>0.0118</v>
      </c>
      <c r="R245" s="230">
        <f>Q245*H245</f>
        <v>0.60538720000000001</v>
      </c>
      <c r="S245" s="230">
        <v>0</v>
      </c>
      <c r="T245" s="231">
        <f>S245*H245</f>
        <v>0</v>
      </c>
      <c r="AR245" s="24" t="s">
        <v>275</v>
      </c>
      <c r="AT245" s="24" t="s">
        <v>272</v>
      </c>
      <c r="AU245" s="24" t="s">
        <v>85</v>
      </c>
      <c r="AY245" s="24" t="s">
        <v>146</v>
      </c>
      <c r="BE245" s="232">
        <f>IF(N245="základní",J245,0)</f>
        <v>0</v>
      </c>
      <c r="BF245" s="232">
        <f>IF(N245="snížená",J245,0)</f>
        <v>0</v>
      </c>
      <c r="BG245" s="232">
        <f>IF(N245="zákl. přenesená",J245,0)</f>
        <v>0</v>
      </c>
      <c r="BH245" s="232">
        <f>IF(N245="sníž. přenesená",J245,0)</f>
        <v>0</v>
      </c>
      <c r="BI245" s="232">
        <f>IF(N245="nulová",J245,0)</f>
        <v>0</v>
      </c>
      <c r="BJ245" s="24" t="s">
        <v>83</v>
      </c>
      <c r="BK245" s="232">
        <f>ROUND(I245*H245,2)</f>
        <v>0</v>
      </c>
      <c r="BL245" s="24" t="s">
        <v>243</v>
      </c>
      <c r="BM245" s="24" t="s">
        <v>381</v>
      </c>
    </row>
    <row r="246" s="11" customFormat="1">
      <c r="B246" s="236"/>
      <c r="C246" s="237"/>
      <c r="D246" s="233" t="s">
        <v>158</v>
      </c>
      <c r="E246" s="237"/>
      <c r="F246" s="239" t="s">
        <v>382</v>
      </c>
      <c r="G246" s="237"/>
      <c r="H246" s="240">
        <v>51.304000000000002</v>
      </c>
      <c r="I246" s="241"/>
      <c r="J246" s="237"/>
      <c r="K246" s="237"/>
      <c r="L246" s="242"/>
      <c r="M246" s="243"/>
      <c r="N246" s="244"/>
      <c r="O246" s="244"/>
      <c r="P246" s="244"/>
      <c r="Q246" s="244"/>
      <c r="R246" s="244"/>
      <c r="S246" s="244"/>
      <c r="T246" s="245"/>
      <c r="AT246" s="246" t="s">
        <v>158</v>
      </c>
      <c r="AU246" s="246" t="s">
        <v>85</v>
      </c>
      <c r="AV246" s="11" t="s">
        <v>85</v>
      </c>
      <c r="AW246" s="11" t="s">
        <v>6</v>
      </c>
      <c r="AX246" s="11" t="s">
        <v>83</v>
      </c>
      <c r="AY246" s="246" t="s">
        <v>146</v>
      </c>
    </row>
    <row r="247" s="1" customFormat="1" ht="25.5" customHeight="1">
      <c r="B247" s="46"/>
      <c r="C247" s="221" t="s">
        <v>383</v>
      </c>
      <c r="D247" s="221" t="s">
        <v>149</v>
      </c>
      <c r="E247" s="222" t="s">
        <v>384</v>
      </c>
      <c r="F247" s="223" t="s">
        <v>385</v>
      </c>
      <c r="G247" s="224" t="s">
        <v>152</v>
      </c>
      <c r="H247" s="225">
        <v>18.84</v>
      </c>
      <c r="I247" s="226"/>
      <c r="J247" s="227">
        <f>ROUND(I247*H247,2)</f>
        <v>0</v>
      </c>
      <c r="K247" s="223" t="s">
        <v>153</v>
      </c>
      <c r="L247" s="72"/>
      <c r="M247" s="228" t="s">
        <v>21</v>
      </c>
      <c r="N247" s="229" t="s">
        <v>46</v>
      </c>
      <c r="O247" s="47"/>
      <c r="P247" s="230">
        <f>O247*H247</f>
        <v>0</v>
      </c>
      <c r="Q247" s="230">
        <v>0</v>
      </c>
      <c r="R247" s="230">
        <f>Q247*H247</f>
        <v>0</v>
      </c>
      <c r="S247" s="230">
        <v>0</v>
      </c>
      <c r="T247" s="231">
        <f>S247*H247</f>
        <v>0</v>
      </c>
      <c r="AR247" s="24" t="s">
        <v>243</v>
      </c>
      <c r="AT247" s="24" t="s">
        <v>149</v>
      </c>
      <c r="AU247" s="24" t="s">
        <v>85</v>
      </c>
      <c r="AY247" s="24" t="s">
        <v>146</v>
      </c>
      <c r="BE247" s="232">
        <f>IF(N247="základní",J247,0)</f>
        <v>0</v>
      </c>
      <c r="BF247" s="232">
        <f>IF(N247="snížená",J247,0)</f>
        <v>0</v>
      </c>
      <c r="BG247" s="232">
        <f>IF(N247="zákl. přenesená",J247,0)</f>
        <v>0</v>
      </c>
      <c r="BH247" s="232">
        <f>IF(N247="sníž. přenesená",J247,0)</f>
        <v>0</v>
      </c>
      <c r="BI247" s="232">
        <f>IF(N247="nulová",J247,0)</f>
        <v>0</v>
      </c>
      <c r="BJ247" s="24" t="s">
        <v>83</v>
      </c>
      <c r="BK247" s="232">
        <f>ROUND(I247*H247,2)</f>
        <v>0</v>
      </c>
      <c r="BL247" s="24" t="s">
        <v>243</v>
      </c>
      <c r="BM247" s="24" t="s">
        <v>386</v>
      </c>
    </row>
    <row r="248" s="11" customFormat="1">
      <c r="B248" s="236"/>
      <c r="C248" s="237"/>
      <c r="D248" s="233" t="s">
        <v>158</v>
      </c>
      <c r="E248" s="238" t="s">
        <v>21</v>
      </c>
      <c r="F248" s="239" t="s">
        <v>373</v>
      </c>
      <c r="G248" s="237"/>
      <c r="H248" s="240">
        <v>2.6400000000000001</v>
      </c>
      <c r="I248" s="241"/>
      <c r="J248" s="237"/>
      <c r="K248" s="237"/>
      <c r="L248" s="242"/>
      <c r="M248" s="243"/>
      <c r="N248" s="244"/>
      <c r="O248" s="244"/>
      <c r="P248" s="244"/>
      <c r="Q248" s="244"/>
      <c r="R248" s="244"/>
      <c r="S248" s="244"/>
      <c r="T248" s="245"/>
      <c r="AT248" s="246" t="s">
        <v>158</v>
      </c>
      <c r="AU248" s="246" t="s">
        <v>85</v>
      </c>
      <c r="AV248" s="11" t="s">
        <v>85</v>
      </c>
      <c r="AW248" s="11" t="s">
        <v>38</v>
      </c>
      <c r="AX248" s="11" t="s">
        <v>75</v>
      </c>
      <c r="AY248" s="246" t="s">
        <v>146</v>
      </c>
    </row>
    <row r="249" s="11" customFormat="1">
      <c r="B249" s="236"/>
      <c r="C249" s="237"/>
      <c r="D249" s="233" t="s">
        <v>158</v>
      </c>
      <c r="E249" s="238" t="s">
        <v>21</v>
      </c>
      <c r="F249" s="239" t="s">
        <v>374</v>
      </c>
      <c r="G249" s="237"/>
      <c r="H249" s="240">
        <v>8.1999999999999993</v>
      </c>
      <c r="I249" s="241"/>
      <c r="J249" s="237"/>
      <c r="K249" s="237"/>
      <c r="L249" s="242"/>
      <c r="M249" s="243"/>
      <c r="N249" s="244"/>
      <c r="O249" s="244"/>
      <c r="P249" s="244"/>
      <c r="Q249" s="244"/>
      <c r="R249" s="244"/>
      <c r="S249" s="244"/>
      <c r="T249" s="245"/>
      <c r="AT249" s="246" t="s">
        <v>158</v>
      </c>
      <c r="AU249" s="246" t="s">
        <v>85</v>
      </c>
      <c r="AV249" s="11" t="s">
        <v>85</v>
      </c>
      <c r="AW249" s="11" t="s">
        <v>38</v>
      </c>
      <c r="AX249" s="11" t="s">
        <v>75</v>
      </c>
      <c r="AY249" s="246" t="s">
        <v>146</v>
      </c>
    </row>
    <row r="250" s="11" customFormat="1">
      <c r="B250" s="236"/>
      <c r="C250" s="237"/>
      <c r="D250" s="233" t="s">
        <v>158</v>
      </c>
      <c r="E250" s="238" t="s">
        <v>21</v>
      </c>
      <c r="F250" s="239" t="s">
        <v>375</v>
      </c>
      <c r="G250" s="237"/>
      <c r="H250" s="240">
        <v>8</v>
      </c>
      <c r="I250" s="241"/>
      <c r="J250" s="237"/>
      <c r="K250" s="237"/>
      <c r="L250" s="242"/>
      <c r="M250" s="243"/>
      <c r="N250" s="244"/>
      <c r="O250" s="244"/>
      <c r="P250" s="244"/>
      <c r="Q250" s="244"/>
      <c r="R250" s="244"/>
      <c r="S250" s="244"/>
      <c r="T250" s="245"/>
      <c r="AT250" s="246" t="s">
        <v>158</v>
      </c>
      <c r="AU250" s="246" t="s">
        <v>85</v>
      </c>
      <c r="AV250" s="11" t="s">
        <v>85</v>
      </c>
      <c r="AW250" s="11" t="s">
        <v>38</v>
      </c>
      <c r="AX250" s="11" t="s">
        <v>75</v>
      </c>
      <c r="AY250" s="246" t="s">
        <v>146</v>
      </c>
    </row>
    <row r="251" s="12" customFormat="1">
      <c r="B251" s="247"/>
      <c r="C251" s="248"/>
      <c r="D251" s="233" t="s">
        <v>158</v>
      </c>
      <c r="E251" s="249" t="s">
        <v>21</v>
      </c>
      <c r="F251" s="250" t="s">
        <v>165</v>
      </c>
      <c r="G251" s="248"/>
      <c r="H251" s="251">
        <v>18.84</v>
      </c>
      <c r="I251" s="252"/>
      <c r="J251" s="248"/>
      <c r="K251" s="248"/>
      <c r="L251" s="253"/>
      <c r="M251" s="254"/>
      <c r="N251" s="255"/>
      <c r="O251" s="255"/>
      <c r="P251" s="255"/>
      <c r="Q251" s="255"/>
      <c r="R251" s="255"/>
      <c r="S251" s="255"/>
      <c r="T251" s="256"/>
      <c r="AT251" s="257" t="s">
        <v>158</v>
      </c>
      <c r="AU251" s="257" t="s">
        <v>85</v>
      </c>
      <c r="AV251" s="12" t="s">
        <v>154</v>
      </c>
      <c r="AW251" s="12" t="s">
        <v>38</v>
      </c>
      <c r="AX251" s="12" t="s">
        <v>83</v>
      </c>
      <c r="AY251" s="257" t="s">
        <v>146</v>
      </c>
    </row>
    <row r="252" s="1" customFormat="1" ht="25.5" customHeight="1">
      <c r="B252" s="46"/>
      <c r="C252" s="221" t="s">
        <v>387</v>
      </c>
      <c r="D252" s="221" t="s">
        <v>149</v>
      </c>
      <c r="E252" s="222" t="s">
        <v>388</v>
      </c>
      <c r="F252" s="223" t="s">
        <v>389</v>
      </c>
      <c r="G252" s="224" t="s">
        <v>152</v>
      </c>
      <c r="H252" s="225">
        <v>46.640000000000001</v>
      </c>
      <c r="I252" s="226"/>
      <c r="J252" s="227">
        <f>ROUND(I252*H252,2)</f>
        <v>0</v>
      </c>
      <c r="K252" s="223" t="s">
        <v>153</v>
      </c>
      <c r="L252" s="72"/>
      <c r="M252" s="228" t="s">
        <v>21</v>
      </c>
      <c r="N252" s="229" t="s">
        <v>46</v>
      </c>
      <c r="O252" s="47"/>
      <c r="P252" s="230">
        <f>O252*H252</f>
        <v>0</v>
      </c>
      <c r="Q252" s="230">
        <v>0</v>
      </c>
      <c r="R252" s="230">
        <f>Q252*H252</f>
        <v>0</v>
      </c>
      <c r="S252" s="230">
        <v>0</v>
      </c>
      <c r="T252" s="231">
        <f>S252*H252</f>
        <v>0</v>
      </c>
      <c r="AR252" s="24" t="s">
        <v>243</v>
      </c>
      <c r="AT252" s="24" t="s">
        <v>149</v>
      </c>
      <c r="AU252" s="24" t="s">
        <v>85</v>
      </c>
      <c r="AY252" s="24" t="s">
        <v>146</v>
      </c>
      <c r="BE252" s="232">
        <f>IF(N252="základní",J252,0)</f>
        <v>0</v>
      </c>
      <c r="BF252" s="232">
        <f>IF(N252="snížená",J252,0)</f>
        <v>0</v>
      </c>
      <c r="BG252" s="232">
        <f>IF(N252="zákl. přenesená",J252,0)</f>
        <v>0</v>
      </c>
      <c r="BH252" s="232">
        <f>IF(N252="sníž. přenesená",J252,0)</f>
        <v>0</v>
      </c>
      <c r="BI252" s="232">
        <f>IF(N252="nulová",J252,0)</f>
        <v>0</v>
      </c>
      <c r="BJ252" s="24" t="s">
        <v>83</v>
      </c>
      <c r="BK252" s="232">
        <f>ROUND(I252*H252,2)</f>
        <v>0</v>
      </c>
      <c r="BL252" s="24" t="s">
        <v>243</v>
      </c>
      <c r="BM252" s="24" t="s">
        <v>390</v>
      </c>
    </row>
    <row r="253" s="11" customFormat="1">
      <c r="B253" s="236"/>
      <c r="C253" s="237"/>
      <c r="D253" s="233" t="s">
        <v>158</v>
      </c>
      <c r="E253" s="238" t="s">
        <v>21</v>
      </c>
      <c r="F253" s="239" t="s">
        <v>373</v>
      </c>
      <c r="G253" s="237"/>
      <c r="H253" s="240">
        <v>2.6400000000000001</v>
      </c>
      <c r="I253" s="241"/>
      <c r="J253" s="237"/>
      <c r="K253" s="237"/>
      <c r="L253" s="242"/>
      <c r="M253" s="243"/>
      <c r="N253" s="244"/>
      <c r="O253" s="244"/>
      <c r="P253" s="244"/>
      <c r="Q253" s="244"/>
      <c r="R253" s="244"/>
      <c r="S253" s="244"/>
      <c r="T253" s="245"/>
      <c r="AT253" s="246" t="s">
        <v>158</v>
      </c>
      <c r="AU253" s="246" t="s">
        <v>85</v>
      </c>
      <c r="AV253" s="11" t="s">
        <v>85</v>
      </c>
      <c r="AW253" s="11" t="s">
        <v>38</v>
      </c>
      <c r="AX253" s="11" t="s">
        <v>75</v>
      </c>
      <c r="AY253" s="246" t="s">
        <v>146</v>
      </c>
    </row>
    <row r="254" s="11" customFormat="1">
      <c r="B254" s="236"/>
      <c r="C254" s="237"/>
      <c r="D254" s="233" t="s">
        <v>158</v>
      </c>
      <c r="E254" s="238" t="s">
        <v>21</v>
      </c>
      <c r="F254" s="239" t="s">
        <v>374</v>
      </c>
      <c r="G254" s="237"/>
      <c r="H254" s="240">
        <v>8.1999999999999993</v>
      </c>
      <c r="I254" s="241"/>
      <c r="J254" s="237"/>
      <c r="K254" s="237"/>
      <c r="L254" s="242"/>
      <c r="M254" s="243"/>
      <c r="N254" s="244"/>
      <c r="O254" s="244"/>
      <c r="P254" s="244"/>
      <c r="Q254" s="244"/>
      <c r="R254" s="244"/>
      <c r="S254" s="244"/>
      <c r="T254" s="245"/>
      <c r="AT254" s="246" t="s">
        <v>158</v>
      </c>
      <c r="AU254" s="246" t="s">
        <v>85</v>
      </c>
      <c r="AV254" s="11" t="s">
        <v>85</v>
      </c>
      <c r="AW254" s="11" t="s">
        <v>38</v>
      </c>
      <c r="AX254" s="11" t="s">
        <v>75</v>
      </c>
      <c r="AY254" s="246" t="s">
        <v>146</v>
      </c>
    </row>
    <row r="255" s="11" customFormat="1">
      <c r="B255" s="236"/>
      <c r="C255" s="237"/>
      <c r="D255" s="233" t="s">
        <v>158</v>
      </c>
      <c r="E255" s="238" t="s">
        <v>21</v>
      </c>
      <c r="F255" s="239" t="s">
        <v>375</v>
      </c>
      <c r="G255" s="237"/>
      <c r="H255" s="240">
        <v>8</v>
      </c>
      <c r="I255" s="241"/>
      <c r="J255" s="237"/>
      <c r="K255" s="237"/>
      <c r="L255" s="242"/>
      <c r="M255" s="243"/>
      <c r="N255" s="244"/>
      <c r="O255" s="244"/>
      <c r="P255" s="244"/>
      <c r="Q255" s="244"/>
      <c r="R255" s="244"/>
      <c r="S255" s="244"/>
      <c r="T255" s="245"/>
      <c r="AT255" s="246" t="s">
        <v>158</v>
      </c>
      <c r="AU255" s="246" t="s">
        <v>85</v>
      </c>
      <c r="AV255" s="11" t="s">
        <v>85</v>
      </c>
      <c r="AW255" s="11" t="s">
        <v>38</v>
      </c>
      <c r="AX255" s="11" t="s">
        <v>75</v>
      </c>
      <c r="AY255" s="246" t="s">
        <v>146</v>
      </c>
    </row>
    <row r="256" s="11" customFormat="1">
      <c r="B256" s="236"/>
      <c r="C256" s="237"/>
      <c r="D256" s="233" t="s">
        <v>158</v>
      </c>
      <c r="E256" s="238" t="s">
        <v>21</v>
      </c>
      <c r="F256" s="239" t="s">
        <v>376</v>
      </c>
      <c r="G256" s="237"/>
      <c r="H256" s="240">
        <v>12.199999999999999</v>
      </c>
      <c r="I256" s="241"/>
      <c r="J256" s="237"/>
      <c r="K256" s="237"/>
      <c r="L256" s="242"/>
      <c r="M256" s="243"/>
      <c r="N256" s="244"/>
      <c r="O256" s="244"/>
      <c r="P256" s="244"/>
      <c r="Q256" s="244"/>
      <c r="R256" s="244"/>
      <c r="S256" s="244"/>
      <c r="T256" s="245"/>
      <c r="AT256" s="246" t="s">
        <v>158</v>
      </c>
      <c r="AU256" s="246" t="s">
        <v>85</v>
      </c>
      <c r="AV256" s="11" t="s">
        <v>85</v>
      </c>
      <c r="AW256" s="11" t="s">
        <v>38</v>
      </c>
      <c r="AX256" s="11" t="s">
        <v>75</v>
      </c>
      <c r="AY256" s="246" t="s">
        <v>146</v>
      </c>
    </row>
    <row r="257" s="11" customFormat="1">
      <c r="B257" s="236"/>
      <c r="C257" s="237"/>
      <c r="D257" s="233" t="s">
        <v>158</v>
      </c>
      <c r="E257" s="238" t="s">
        <v>21</v>
      </c>
      <c r="F257" s="239" t="s">
        <v>377</v>
      </c>
      <c r="G257" s="237"/>
      <c r="H257" s="240">
        <v>15.6</v>
      </c>
      <c r="I257" s="241"/>
      <c r="J257" s="237"/>
      <c r="K257" s="237"/>
      <c r="L257" s="242"/>
      <c r="M257" s="243"/>
      <c r="N257" s="244"/>
      <c r="O257" s="244"/>
      <c r="P257" s="244"/>
      <c r="Q257" s="244"/>
      <c r="R257" s="244"/>
      <c r="S257" s="244"/>
      <c r="T257" s="245"/>
      <c r="AT257" s="246" t="s">
        <v>158</v>
      </c>
      <c r="AU257" s="246" t="s">
        <v>85</v>
      </c>
      <c r="AV257" s="11" t="s">
        <v>85</v>
      </c>
      <c r="AW257" s="11" t="s">
        <v>38</v>
      </c>
      <c r="AX257" s="11" t="s">
        <v>75</v>
      </c>
      <c r="AY257" s="246" t="s">
        <v>146</v>
      </c>
    </row>
    <row r="258" s="12" customFormat="1">
      <c r="B258" s="247"/>
      <c r="C258" s="248"/>
      <c r="D258" s="233" t="s">
        <v>158</v>
      </c>
      <c r="E258" s="249" t="s">
        <v>21</v>
      </c>
      <c r="F258" s="250" t="s">
        <v>165</v>
      </c>
      <c r="G258" s="248"/>
      <c r="H258" s="251">
        <v>46.640000000000001</v>
      </c>
      <c r="I258" s="252"/>
      <c r="J258" s="248"/>
      <c r="K258" s="248"/>
      <c r="L258" s="253"/>
      <c r="M258" s="254"/>
      <c r="N258" s="255"/>
      <c r="O258" s="255"/>
      <c r="P258" s="255"/>
      <c r="Q258" s="255"/>
      <c r="R258" s="255"/>
      <c r="S258" s="255"/>
      <c r="T258" s="256"/>
      <c r="AT258" s="257" t="s">
        <v>158</v>
      </c>
      <c r="AU258" s="257" t="s">
        <v>85</v>
      </c>
      <c r="AV258" s="12" t="s">
        <v>154</v>
      </c>
      <c r="AW258" s="12" t="s">
        <v>38</v>
      </c>
      <c r="AX258" s="12" t="s">
        <v>83</v>
      </c>
      <c r="AY258" s="257" t="s">
        <v>146</v>
      </c>
    </row>
    <row r="259" s="1" customFormat="1" ht="38.25" customHeight="1">
      <c r="B259" s="46"/>
      <c r="C259" s="221" t="s">
        <v>391</v>
      </c>
      <c r="D259" s="221" t="s">
        <v>149</v>
      </c>
      <c r="E259" s="222" t="s">
        <v>392</v>
      </c>
      <c r="F259" s="223" t="s">
        <v>393</v>
      </c>
      <c r="G259" s="224" t="s">
        <v>224</v>
      </c>
      <c r="H259" s="225">
        <v>0.745</v>
      </c>
      <c r="I259" s="226"/>
      <c r="J259" s="227">
        <f>ROUND(I259*H259,2)</f>
        <v>0</v>
      </c>
      <c r="K259" s="223" t="s">
        <v>153</v>
      </c>
      <c r="L259" s="72"/>
      <c r="M259" s="228" t="s">
        <v>21</v>
      </c>
      <c r="N259" s="229" t="s">
        <v>46</v>
      </c>
      <c r="O259" s="47"/>
      <c r="P259" s="230">
        <f>O259*H259</f>
        <v>0</v>
      </c>
      <c r="Q259" s="230">
        <v>0</v>
      </c>
      <c r="R259" s="230">
        <f>Q259*H259</f>
        <v>0</v>
      </c>
      <c r="S259" s="230">
        <v>0</v>
      </c>
      <c r="T259" s="231">
        <f>S259*H259</f>
        <v>0</v>
      </c>
      <c r="AR259" s="24" t="s">
        <v>243</v>
      </c>
      <c r="AT259" s="24" t="s">
        <v>149</v>
      </c>
      <c r="AU259" s="24" t="s">
        <v>85</v>
      </c>
      <c r="AY259" s="24" t="s">
        <v>146</v>
      </c>
      <c r="BE259" s="232">
        <f>IF(N259="základní",J259,0)</f>
        <v>0</v>
      </c>
      <c r="BF259" s="232">
        <f>IF(N259="snížená",J259,0)</f>
        <v>0</v>
      </c>
      <c r="BG259" s="232">
        <f>IF(N259="zákl. přenesená",J259,0)</f>
        <v>0</v>
      </c>
      <c r="BH259" s="232">
        <f>IF(N259="sníž. přenesená",J259,0)</f>
        <v>0</v>
      </c>
      <c r="BI259" s="232">
        <f>IF(N259="nulová",J259,0)</f>
        <v>0</v>
      </c>
      <c r="BJ259" s="24" t="s">
        <v>83</v>
      </c>
      <c r="BK259" s="232">
        <f>ROUND(I259*H259,2)</f>
        <v>0</v>
      </c>
      <c r="BL259" s="24" t="s">
        <v>243</v>
      </c>
      <c r="BM259" s="24" t="s">
        <v>394</v>
      </c>
    </row>
    <row r="260" s="1" customFormat="1">
      <c r="B260" s="46"/>
      <c r="C260" s="74"/>
      <c r="D260" s="233" t="s">
        <v>156</v>
      </c>
      <c r="E260" s="74"/>
      <c r="F260" s="234" t="s">
        <v>327</v>
      </c>
      <c r="G260" s="74"/>
      <c r="H260" s="74"/>
      <c r="I260" s="191"/>
      <c r="J260" s="74"/>
      <c r="K260" s="74"/>
      <c r="L260" s="72"/>
      <c r="M260" s="235"/>
      <c r="N260" s="47"/>
      <c r="O260" s="47"/>
      <c r="P260" s="47"/>
      <c r="Q260" s="47"/>
      <c r="R260" s="47"/>
      <c r="S260" s="47"/>
      <c r="T260" s="95"/>
      <c r="AT260" s="24" t="s">
        <v>156</v>
      </c>
      <c r="AU260" s="24" t="s">
        <v>85</v>
      </c>
    </row>
    <row r="261" s="10" customFormat="1" ht="29.88" customHeight="1">
      <c r="B261" s="205"/>
      <c r="C261" s="206"/>
      <c r="D261" s="207" t="s">
        <v>74</v>
      </c>
      <c r="E261" s="219" t="s">
        <v>395</v>
      </c>
      <c r="F261" s="219" t="s">
        <v>396</v>
      </c>
      <c r="G261" s="206"/>
      <c r="H261" s="206"/>
      <c r="I261" s="209"/>
      <c r="J261" s="220">
        <f>BK261</f>
        <v>0</v>
      </c>
      <c r="K261" s="206"/>
      <c r="L261" s="211"/>
      <c r="M261" s="212"/>
      <c r="N261" s="213"/>
      <c r="O261" s="213"/>
      <c r="P261" s="214">
        <f>SUM(P262:P264)</f>
        <v>0</v>
      </c>
      <c r="Q261" s="213"/>
      <c r="R261" s="214">
        <f>SUM(R262:R264)</f>
        <v>0.001392</v>
      </c>
      <c r="S261" s="213"/>
      <c r="T261" s="215">
        <f>SUM(T262:T264)</f>
        <v>0</v>
      </c>
      <c r="AR261" s="216" t="s">
        <v>85</v>
      </c>
      <c r="AT261" s="217" t="s">
        <v>74</v>
      </c>
      <c r="AU261" s="217" t="s">
        <v>83</v>
      </c>
      <c r="AY261" s="216" t="s">
        <v>146</v>
      </c>
      <c r="BK261" s="218">
        <f>SUM(BK262:BK264)</f>
        <v>0</v>
      </c>
    </row>
    <row r="262" s="1" customFormat="1" ht="25.5" customHeight="1">
      <c r="B262" s="46"/>
      <c r="C262" s="221" t="s">
        <v>397</v>
      </c>
      <c r="D262" s="221" t="s">
        <v>149</v>
      </c>
      <c r="E262" s="222" t="s">
        <v>398</v>
      </c>
      <c r="F262" s="223" t="s">
        <v>399</v>
      </c>
      <c r="G262" s="224" t="s">
        <v>152</v>
      </c>
      <c r="H262" s="225">
        <v>4.7999999999999998</v>
      </c>
      <c r="I262" s="226"/>
      <c r="J262" s="227">
        <f>ROUND(I262*H262,2)</f>
        <v>0</v>
      </c>
      <c r="K262" s="223" t="s">
        <v>153</v>
      </c>
      <c r="L262" s="72"/>
      <c r="M262" s="228" t="s">
        <v>21</v>
      </c>
      <c r="N262" s="229" t="s">
        <v>46</v>
      </c>
      <c r="O262" s="47"/>
      <c r="P262" s="230">
        <f>O262*H262</f>
        <v>0</v>
      </c>
      <c r="Q262" s="230">
        <v>0.00017000000000000001</v>
      </c>
      <c r="R262" s="230">
        <f>Q262*H262</f>
        <v>0.00081599999999999999</v>
      </c>
      <c r="S262" s="230">
        <v>0</v>
      </c>
      <c r="T262" s="231">
        <f>S262*H262</f>
        <v>0</v>
      </c>
      <c r="AR262" s="24" t="s">
        <v>243</v>
      </c>
      <c r="AT262" s="24" t="s">
        <v>149</v>
      </c>
      <c r="AU262" s="24" t="s">
        <v>85</v>
      </c>
      <c r="AY262" s="24" t="s">
        <v>146</v>
      </c>
      <c r="BE262" s="232">
        <f>IF(N262="základní",J262,0)</f>
        <v>0</v>
      </c>
      <c r="BF262" s="232">
        <f>IF(N262="snížená",J262,0)</f>
        <v>0</v>
      </c>
      <c r="BG262" s="232">
        <f>IF(N262="zákl. přenesená",J262,0)</f>
        <v>0</v>
      </c>
      <c r="BH262" s="232">
        <f>IF(N262="sníž. přenesená",J262,0)</f>
        <v>0</v>
      </c>
      <c r="BI262" s="232">
        <f>IF(N262="nulová",J262,0)</f>
        <v>0</v>
      </c>
      <c r="BJ262" s="24" t="s">
        <v>83</v>
      </c>
      <c r="BK262" s="232">
        <f>ROUND(I262*H262,2)</f>
        <v>0</v>
      </c>
      <c r="BL262" s="24" t="s">
        <v>243</v>
      </c>
      <c r="BM262" s="24" t="s">
        <v>400</v>
      </c>
    </row>
    <row r="263" s="11" customFormat="1">
      <c r="B263" s="236"/>
      <c r="C263" s="237"/>
      <c r="D263" s="233" t="s">
        <v>158</v>
      </c>
      <c r="E263" s="238" t="s">
        <v>21</v>
      </c>
      <c r="F263" s="239" t="s">
        <v>401</v>
      </c>
      <c r="G263" s="237"/>
      <c r="H263" s="240">
        <v>4.7999999999999998</v>
      </c>
      <c r="I263" s="241"/>
      <c r="J263" s="237"/>
      <c r="K263" s="237"/>
      <c r="L263" s="242"/>
      <c r="M263" s="243"/>
      <c r="N263" s="244"/>
      <c r="O263" s="244"/>
      <c r="P263" s="244"/>
      <c r="Q263" s="244"/>
      <c r="R263" s="244"/>
      <c r="S263" s="244"/>
      <c r="T263" s="245"/>
      <c r="AT263" s="246" t="s">
        <v>158</v>
      </c>
      <c r="AU263" s="246" t="s">
        <v>85</v>
      </c>
      <c r="AV263" s="11" t="s">
        <v>85</v>
      </c>
      <c r="AW263" s="11" t="s">
        <v>38</v>
      </c>
      <c r="AX263" s="11" t="s">
        <v>83</v>
      </c>
      <c r="AY263" s="246" t="s">
        <v>146</v>
      </c>
    </row>
    <row r="264" s="1" customFormat="1" ht="25.5" customHeight="1">
      <c r="B264" s="46"/>
      <c r="C264" s="221" t="s">
        <v>402</v>
      </c>
      <c r="D264" s="221" t="s">
        <v>149</v>
      </c>
      <c r="E264" s="222" t="s">
        <v>403</v>
      </c>
      <c r="F264" s="223" t="s">
        <v>404</v>
      </c>
      <c r="G264" s="224" t="s">
        <v>152</v>
      </c>
      <c r="H264" s="225">
        <v>4.7999999999999998</v>
      </c>
      <c r="I264" s="226"/>
      <c r="J264" s="227">
        <f>ROUND(I264*H264,2)</f>
        <v>0</v>
      </c>
      <c r="K264" s="223" t="s">
        <v>153</v>
      </c>
      <c r="L264" s="72"/>
      <c r="M264" s="228" t="s">
        <v>21</v>
      </c>
      <c r="N264" s="229" t="s">
        <v>46</v>
      </c>
      <c r="O264" s="47"/>
      <c r="P264" s="230">
        <f>O264*H264</f>
        <v>0</v>
      </c>
      <c r="Q264" s="230">
        <v>0.00012</v>
      </c>
      <c r="R264" s="230">
        <f>Q264*H264</f>
        <v>0.00057600000000000001</v>
      </c>
      <c r="S264" s="230">
        <v>0</v>
      </c>
      <c r="T264" s="231">
        <f>S264*H264</f>
        <v>0</v>
      </c>
      <c r="AR264" s="24" t="s">
        <v>243</v>
      </c>
      <c r="AT264" s="24" t="s">
        <v>149</v>
      </c>
      <c r="AU264" s="24" t="s">
        <v>85</v>
      </c>
      <c r="AY264" s="24" t="s">
        <v>146</v>
      </c>
      <c r="BE264" s="232">
        <f>IF(N264="základní",J264,0)</f>
        <v>0</v>
      </c>
      <c r="BF264" s="232">
        <f>IF(N264="snížená",J264,0)</f>
        <v>0</v>
      </c>
      <c r="BG264" s="232">
        <f>IF(N264="zákl. přenesená",J264,0)</f>
        <v>0</v>
      </c>
      <c r="BH264" s="232">
        <f>IF(N264="sníž. přenesená",J264,0)</f>
        <v>0</v>
      </c>
      <c r="BI264" s="232">
        <f>IF(N264="nulová",J264,0)</f>
        <v>0</v>
      </c>
      <c r="BJ264" s="24" t="s">
        <v>83</v>
      </c>
      <c r="BK264" s="232">
        <f>ROUND(I264*H264,2)</f>
        <v>0</v>
      </c>
      <c r="BL264" s="24" t="s">
        <v>243</v>
      </c>
      <c r="BM264" s="24" t="s">
        <v>405</v>
      </c>
    </row>
    <row r="265" s="10" customFormat="1" ht="29.88" customHeight="1">
      <c r="B265" s="205"/>
      <c r="C265" s="206"/>
      <c r="D265" s="207" t="s">
        <v>74</v>
      </c>
      <c r="E265" s="219" t="s">
        <v>406</v>
      </c>
      <c r="F265" s="219" t="s">
        <v>407</v>
      </c>
      <c r="G265" s="206"/>
      <c r="H265" s="206"/>
      <c r="I265" s="209"/>
      <c r="J265" s="220">
        <f>BK265</f>
        <v>0</v>
      </c>
      <c r="K265" s="206"/>
      <c r="L265" s="211"/>
      <c r="M265" s="212"/>
      <c r="N265" s="213"/>
      <c r="O265" s="213"/>
      <c r="P265" s="214">
        <f>SUM(P266:P307)</f>
        <v>0</v>
      </c>
      <c r="Q265" s="213"/>
      <c r="R265" s="214">
        <f>SUM(R266:R307)</f>
        <v>0.14109040000000003</v>
      </c>
      <c r="S265" s="213"/>
      <c r="T265" s="215">
        <f>SUM(T266:T307)</f>
        <v>0</v>
      </c>
      <c r="AR265" s="216" t="s">
        <v>85</v>
      </c>
      <c r="AT265" s="217" t="s">
        <v>74</v>
      </c>
      <c r="AU265" s="217" t="s">
        <v>83</v>
      </c>
      <c r="AY265" s="216" t="s">
        <v>146</v>
      </c>
      <c r="BK265" s="218">
        <f>SUM(BK266:BK307)</f>
        <v>0</v>
      </c>
    </row>
    <row r="266" s="1" customFormat="1" ht="25.5" customHeight="1">
      <c r="B266" s="46"/>
      <c r="C266" s="221" t="s">
        <v>408</v>
      </c>
      <c r="D266" s="221" t="s">
        <v>149</v>
      </c>
      <c r="E266" s="222" t="s">
        <v>409</v>
      </c>
      <c r="F266" s="223" t="s">
        <v>410</v>
      </c>
      <c r="G266" s="224" t="s">
        <v>152</v>
      </c>
      <c r="H266" s="225">
        <v>76.75</v>
      </c>
      <c r="I266" s="226"/>
      <c r="J266" s="227">
        <f>ROUND(I266*H266,2)</f>
        <v>0</v>
      </c>
      <c r="K266" s="223" t="s">
        <v>153</v>
      </c>
      <c r="L266" s="72"/>
      <c r="M266" s="228" t="s">
        <v>21</v>
      </c>
      <c r="N266" s="229" t="s">
        <v>46</v>
      </c>
      <c r="O266" s="47"/>
      <c r="P266" s="230">
        <f>O266*H266</f>
        <v>0</v>
      </c>
      <c r="Q266" s="230">
        <v>0.00020000000000000001</v>
      </c>
      <c r="R266" s="230">
        <f>Q266*H266</f>
        <v>0.015350000000000001</v>
      </c>
      <c r="S266" s="230">
        <v>0</v>
      </c>
      <c r="T266" s="231">
        <f>S266*H266</f>
        <v>0</v>
      </c>
      <c r="AR266" s="24" t="s">
        <v>243</v>
      </c>
      <c r="AT266" s="24" t="s">
        <v>149</v>
      </c>
      <c r="AU266" s="24" t="s">
        <v>85</v>
      </c>
      <c r="AY266" s="24" t="s">
        <v>146</v>
      </c>
      <c r="BE266" s="232">
        <f>IF(N266="základní",J266,0)</f>
        <v>0</v>
      </c>
      <c r="BF266" s="232">
        <f>IF(N266="snížená",J266,0)</f>
        <v>0</v>
      </c>
      <c r="BG266" s="232">
        <f>IF(N266="zákl. přenesená",J266,0)</f>
        <v>0</v>
      </c>
      <c r="BH266" s="232">
        <f>IF(N266="sníž. přenesená",J266,0)</f>
        <v>0</v>
      </c>
      <c r="BI266" s="232">
        <f>IF(N266="nulová",J266,0)</f>
        <v>0</v>
      </c>
      <c r="BJ266" s="24" t="s">
        <v>83</v>
      </c>
      <c r="BK266" s="232">
        <f>ROUND(I266*H266,2)</f>
        <v>0</v>
      </c>
      <c r="BL266" s="24" t="s">
        <v>243</v>
      </c>
      <c r="BM266" s="24" t="s">
        <v>411</v>
      </c>
    </row>
    <row r="267" s="14" customFormat="1">
      <c r="B267" s="279"/>
      <c r="C267" s="280"/>
      <c r="D267" s="233" t="s">
        <v>158</v>
      </c>
      <c r="E267" s="281" t="s">
        <v>21</v>
      </c>
      <c r="F267" s="282" t="s">
        <v>412</v>
      </c>
      <c r="G267" s="280"/>
      <c r="H267" s="281" t="s">
        <v>21</v>
      </c>
      <c r="I267" s="283"/>
      <c r="J267" s="280"/>
      <c r="K267" s="280"/>
      <c r="L267" s="284"/>
      <c r="M267" s="285"/>
      <c r="N267" s="286"/>
      <c r="O267" s="286"/>
      <c r="P267" s="286"/>
      <c r="Q267" s="286"/>
      <c r="R267" s="286"/>
      <c r="S267" s="286"/>
      <c r="T267" s="287"/>
      <c r="AT267" s="288" t="s">
        <v>158</v>
      </c>
      <c r="AU267" s="288" t="s">
        <v>85</v>
      </c>
      <c r="AV267" s="14" t="s">
        <v>83</v>
      </c>
      <c r="AW267" s="14" t="s">
        <v>38</v>
      </c>
      <c r="AX267" s="14" t="s">
        <v>75</v>
      </c>
      <c r="AY267" s="288" t="s">
        <v>146</v>
      </c>
    </row>
    <row r="268" s="11" customFormat="1">
      <c r="B268" s="236"/>
      <c r="C268" s="237"/>
      <c r="D268" s="233" t="s">
        <v>158</v>
      </c>
      <c r="E268" s="238" t="s">
        <v>21</v>
      </c>
      <c r="F268" s="239" t="s">
        <v>159</v>
      </c>
      <c r="G268" s="237"/>
      <c r="H268" s="240">
        <v>0.95999999999999996</v>
      </c>
      <c r="I268" s="241"/>
      <c r="J268" s="237"/>
      <c r="K268" s="237"/>
      <c r="L268" s="242"/>
      <c r="M268" s="243"/>
      <c r="N268" s="244"/>
      <c r="O268" s="244"/>
      <c r="P268" s="244"/>
      <c r="Q268" s="244"/>
      <c r="R268" s="244"/>
      <c r="S268" s="244"/>
      <c r="T268" s="245"/>
      <c r="AT268" s="246" t="s">
        <v>158</v>
      </c>
      <c r="AU268" s="246" t="s">
        <v>85</v>
      </c>
      <c r="AV268" s="11" t="s">
        <v>85</v>
      </c>
      <c r="AW268" s="11" t="s">
        <v>38</v>
      </c>
      <c r="AX268" s="11" t="s">
        <v>75</v>
      </c>
      <c r="AY268" s="246" t="s">
        <v>146</v>
      </c>
    </row>
    <row r="269" s="11" customFormat="1">
      <c r="B269" s="236"/>
      <c r="C269" s="237"/>
      <c r="D269" s="233" t="s">
        <v>158</v>
      </c>
      <c r="E269" s="238" t="s">
        <v>21</v>
      </c>
      <c r="F269" s="239" t="s">
        <v>160</v>
      </c>
      <c r="G269" s="237"/>
      <c r="H269" s="240">
        <v>1.74</v>
      </c>
      <c r="I269" s="241"/>
      <c r="J269" s="237"/>
      <c r="K269" s="237"/>
      <c r="L269" s="242"/>
      <c r="M269" s="243"/>
      <c r="N269" s="244"/>
      <c r="O269" s="244"/>
      <c r="P269" s="244"/>
      <c r="Q269" s="244"/>
      <c r="R269" s="244"/>
      <c r="S269" s="244"/>
      <c r="T269" s="245"/>
      <c r="AT269" s="246" t="s">
        <v>158</v>
      </c>
      <c r="AU269" s="246" t="s">
        <v>85</v>
      </c>
      <c r="AV269" s="11" t="s">
        <v>85</v>
      </c>
      <c r="AW269" s="11" t="s">
        <v>38</v>
      </c>
      <c r="AX269" s="11" t="s">
        <v>75</v>
      </c>
      <c r="AY269" s="246" t="s">
        <v>146</v>
      </c>
    </row>
    <row r="270" s="11" customFormat="1">
      <c r="B270" s="236"/>
      <c r="C270" s="237"/>
      <c r="D270" s="233" t="s">
        <v>158</v>
      </c>
      <c r="E270" s="238" t="s">
        <v>21</v>
      </c>
      <c r="F270" s="239" t="s">
        <v>161</v>
      </c>
      <c r="G270" s="237"/>
      <c r="H270" s="240">
        <v>1.6799999999999999</v>
      </c>
      <c r="I270" s="241"/>
      <c r="J270" s="237"/>
      <c r="K270" s="237"/>
      <c r="L270" s="242"/>
      <c r="M270" s="243"/>
      <c r="N270" s="244"/>
      <c r="O270" s="244"/>
      <c r="P270" s="244"/>
      <c r="Q270" s="244"/>
      <c r="R270" s="244"/>
      <c r="S270" s="244"/>
      <c r="T270" s="245"/>
      <c r="AT270" s="246" t="s">
        <v>158</v>
      </c>
      <c r="AU270" s="246" t="s">
        <v>85</v>
      </c>
      <c r="AV270" s="11" t="s">
        <v>85</v>
      </c>
      <c r="AW270" s="11" t="s">
        <v>38</v>
      </c>
      <c r="AX270" s="11" t="s">
        <v>75</v>
      </c>
      <c r="AY270" s="246" t="s">
        <v>146</v>
      </c>
    </row>
    <row r="271" s="11" customFormat="1">
      <c r="B271" s="236"/>
      <c r="C271" s="237"/>
      <c r="D271" s="233" t="s">
        <v>158</v>
      </c>
      <c r="E271" s="238" t="s">
        <v>21</v>
      </c>
      <c r="F271" s="239" t="s">
        <v>162</v>
      </c>
      <c r="G271" s="237"/>
      <c r="H271" s="240">
        <v>3</v>
      </c>
      <c r="I271" s="241"/>
      <c r="J271" s="237"/>
      <c r="K271" s="237"/>
      <c r="L271" s="242"/>
      <c r="M271" s="243"/>
      <c r="N271" s="244"/>
      <c r="O271" s="244"/>
      <c r="P271" s="244"/>
      <c r="Q271" s="244"/>
      <c r="R271" s="244"/>
      <c r="S271" s="244"/>
      <c r="T271" s="245"/>
      <c r="AT271" s="246" t="s">
        <v>158</v>
      </c>
      <c r="AU271" s="246" t="s">
        <v>85</v>
      </c>
      <c r="AV271" s="11" t="s">
        <v>85</v>
      </c>
      <c r="AW271" s="11" t="s">
        <v>38</v>
      </c>
      <c r="AX271" s="11" t="s">
        <v>75</v>
      </c>
      <c r="AY271" s="246" t="s">
        <v>146</v>
      </c>
    </row>
    <row r="272" s="11" customFormat="1">
      <c r="B272" s="236"/>
      <c r="C272" s="237"/>
      <c r="D272" s="233" t="s">
        <v>158</v>
      </c>
      <c r="E272" s="238" t="s">
        <v>21</v>
      </c>
      <c r="F272" s="239" t="s">
        <v>163</v>
      </c>
      <c r="G272" s="237"/>
      <c r="H272" s="240">
        <v>4.3200000000000003</v>
      </c>
      <c r="I272" s="241"/>
      <c r="J272" s="237"/>
      <c r="K272" s="237"/>
      <c r="L272" s="242"/>
      <c r="M272" s="243"/>
      <c r="N272" s="244"/>
      <c r="O272" s="244"/>
      <c r="P272" s="244"/>
      <c r="Q272" s="244"/>
      <c r="R272" s="244"/>
      <c r="S272" s="244"/>
      <c r="T272" s="245"/>
      <c r="AT272" s="246" t="s">
        <v>158</v>
      </c>
      <c r="AU272" s="246" t="s">
        <v>85</v>
      </c>
      <c r="AV272" s="11" t="s">
        <v>85</v>
      </c>
      <c r="AW272" s="11" t="s">
        <v>38</v>
      </c>
      <c r="AX272" s="11" t="s">
        <v>75</v>
      </c>
      <c r="AY272" s="246" t="s">
        <v>146</v>
      </c>
    </row>
    <row r="273" s="11" customFormat="1">
      <c r="B273" s="236"/>
      <c r="C273" s="237"/>
      <c r="D273" s="233" t="s">
        <v>158</v>
      </c>
      <c r="E273" s="238" t="s">
        <v>21</v>
      </c>
      <c r="F273" s="239" t="s">
        <v>164</v>
      </c>
      <c r="G273" s="237"/>
      <c r="H273" s="240">
        <v>4.2400000000000002</v>
      </c>
      <c r="I273" s="241"/>
      <c r="J273" s="237"/>
      <c r="K273" s="237"/>
      <c r="L273" s="242"/>
      <c r="M273" s="243"/>
      <c r="N273" s="244"/>
      <c r="O273" s="244"/>
      <c r="P273" s="244"/>
      <c r="Q273" s="244"/>
      <c r="R273" s="244"/>
      <c r="S273" s="244"/>
      <c r="T273" s="245"/>
      <c r="AT273" s="246" t="s">
        <v>158</v>
      </c>
      <c r="AU273" s="246" t="s">
        <v>85</v>
      </c>
      <c r="AV273" s="11" t="s">
        <v>85</v>
      </c>
      <c r="AW273" s="11" t="s">
        <v>38</v>
      </c>
      <c r="AX273" s="11" t="s">
        <v>75</v>
      </c>
      <c r="AY273" s="246" t="s">
        <v>146</v>
      </c>
    </row>
    <row r="274" s="13" customFormat="1">
      <c r="B274" s="258"/>
      <c r="C274" s="259"/>
      <c r="D274" s="233" t="s">
        <v>158</v>
      </c>
      <c r="E274" s="260" t="s">
        <v>21</v>
      </c>
      <c r="F274" s="261" t="s">
        <v>179</v>
      </c>
      <c r="G274" s="259"/>
      <c r="H274" s="262">
        <v>15.94</v>
      </c>
      <c r="I274" s="263"/>
      <c r="J274" s="259"/>
      <c r="K274" s="259"/>
      <c r="L274" s="264"/>
      <c r="M274" s="265"/>
      <c r="N274" s="266"/>
      <c r="O274" s="266"/>
      <c r="P274" s="266"/>
      <c r="Q274" s="266"/>
      <c r="R274" s="266"/>
      <c r="S274" s="266"/>
      <c r="T274" s="267"/>
      <c r="AT274" s="268" t="s">
        <v>158</v>
      </c>
      <c r="AU274" s="268" t="s">
        <v>85</v>
      </c>
      <c r="AV274" s="13" t="s">
        <v>169</v>
      </c>
      <c r="AW274" s="13" t="s">
        <v>38</v>
      </c>
      <c r="AX274" s="13" t="s">
        <v>75</v>
      </c>
      <c r="AY274" s="268" t="s">
        <v>146</v>
      </c>
    </row>
    <row r="275" s="14" customFormat="1">
      <c r="B275" s="279"/>
      <c r="C275" s="280"/>
      <c r="D275" s="233" t="s">
        <v>158</v>
      </c>
      <c r="E275" s="281" t="s">
        <v>21</v>
      </c>
      <c r="F275" s="282" t="s">
        <v>413</v>
      </c>
      <c r="G275" s="280"/>
      <c r="H275" s="281" t="s">
        <v>21</v>
      </c>
      <c r="I275" s="283"/>
      <c r="J275" s="280"/>
      <c r="K275" s="280"/>
      <c r="L275" s="284"/>
      <c r="M275" s="285"/>
      <c r="N275" s="286"/>
      <c r="O275" s="286"/>
      <c r="P275" s="286"/>
      <c r="Q275" s="286"/>
      <c r="R275" s="286"/>
      <c r="S275" s="286"/>
      <c r="T275" s="287"/>
      <c r="AT275" s="288" t="s">
        <v>158</v>
      </c>
      <c r="AU275" s="288" t="s">
        <v>85</v>
      </c>
      <c r="AV275" s="14" t="s">
        <v>83</v>
      </c>
      <c r="AW275" s="14" t="s">
        <v>38</v>
      </c>
      <c r="AX275" s="14" t="s">
        <v>75</v>
      </c>
      <c r="AY275" s="288" t="s">
        <v>146</v>
      </c>
    </row>
    <row r="276" s="11" customFormat="1">
      <c r="B276" s="236"/>
      <c r="C276" s="237"/>
      <c r="D276" s="233" t="s">
        <v>158</v>
      </c>
      <c r="E276" s="238" t="s">
        <v>21</v>
      </c>
      <c r="F276" s="239" t="s">
        <v>173</v>
      </c>
      <c r="G276" s="237"/>
      <c r="H276" s="240">
        <v>11.390000000000001</v>
      </c>
      <c r="I276" s="241"/>
      <c r="J276" s="237"/>
      <c r="K276" s="237"/>
      <c r="L276" s="242"/>
      <c r="M276" s="243"/>
      <c r="N276" s="244"/>
      <c r="O276" s="244"/>
      <c r="P276" s="244"/>
      <c r="Q276" s="244"/>
      <c r="R276" s="244"/>
      <c r="S276" s="244"/>
      <c r="T276" s="245"/>
      <c r="AT276" s="246" t="s">
        <v>158</v>
      </c>
      <c r="AU276" s="246" t="s">
        <v>85</v>
      </c>
      <c r="AV276" s="11" t="s">
        <v>85</v>
      </c>
      <c r="AW276" s="11" t="s">
        <v>38</v>
      </c>
      <c r="AX276" s="11" t="s">
        <v>75</v>
      </c>
      <c r="AY276" s="246" t="s">
        <v>146</v>
      </c>
    </row>
    <row r="277" s="11" customFormat="1">
      <c r="B277" s="236"/>
      <c r="C277" s="237"/>
      <c r="D277" s="233" t="s">
        <v>158</v>
      </c>
      <c r="E277" s="238" t="s">
        <v>21</v>
      </c>
      <c r="F277" s="239" t="s">
        <v>174</v>
      </c>
      <c r="G277" s="237"/>
      <c r="H277" s="240">
        <v>13.32</v>
      </c>
      <c r="I277" s="241"/>
      <c r="J277" s="237"/>
      <c r="K277" s="237"/>
      <c r="L277" s="242"/>
      <c r="M277" s="243"/>
      <c r="N277" s="244"/>
      <c r="O277" s="244"/>
      <c r="P277" s="244"/>
      <c r="Q277" s="244"/>
      <c r="R277" s="244"/>
      <c r="S277" s="244"/>
      <c r="T277" s="245"/>
      <c r="AT277" s="246" t="s">
        <v>158</v>
      </c>
      <c r="AU277" s="246" t="s">
        <v>85</v>
      </c>
      <c r="AV277" s="11" t="s">
        <v>85</v>
      </c>
      <c r="AW277" s="11" t="s">
        <v>38</v>
      </c>
      <c r="AX277" s="11" t="s">
        <v>75</v>
      </c>
      <c r="AY277" s="246" t="s">
        <v>146</v>
      </c>
    </row>
    <row r="278" s="11" customFormat="1">
      <c r="B278" s="236"/>
      <c r="C278" s="237"/>
      <c r="D278" s="233" t="s">
        <v>158</v>
      </c>
      <c r="E278" s="238" t="s">
        <v>21</v>
      </c>
      <c r="F278" s="239" t="s">
        <v>175</v>
      </c>
      <c r="G278" s="237"/>
      <c r="H278" s="240">
        <v>13</v>
      </c>
      <c r="I278" s="241"/>
      <c r="J278" s="237"/>
      <c r="K278" s="237"/>
      <c r="L278" s="242"/>
      <c r="M278" s="243"/>
      <c r="N278" s="244"/>
      <c r="O278" s="244"/>
      <c r="P278" s="244"/>
      <c r="Q278" s="244"/>
      <c r="R278" s="244"/>
      <c r="S278" s="244"/>
      <c r="T278" s="245"/>
      <c r="AT278" s="246" t="s">
        <v>158</v>
      </c>
      <c r="AU278" s="246" t="s">
        <v>85</v>
      </c>
      <c r="AV278" s="11" t="s">
        <v>85</v>
      </c>
      <c r="AW278" s="11" t="s">
        <v>38</v>
      </c>
      <c r="AX278" s="11" t="s">
        <v>75</v>
      </c>
      <c r="AY278" s="246" t="s">
        <v>146</v>
      </c>
    </row>
    <row r="279" s="11" customFormat="1">
      <c r="B279" s="236"/>
      <c r="C279" s="237"/>
      <c r="D279" s="233" t="s">
        <v>158</v>
      </c>
      <c r="E279" s="238" t="s">
        <v>21</v>
      </c>
      <c r="F279" s="239" t="s">
        <v>176</v>
      </c>
      <c r="G279" s="237"/>
      <c r="H279" s="240">
        <v>19.719999999999999</v>
      </c>
      <c r="I279" s="241"/>
      <c r="J279" s="237"/>
      <c r="K279" s="237"/>
      <c r="L279" s="242"/>
      <c r="M279" s="243"/>
      <c r="N279" s="244"/>
      <c r="O279" s="244"/>
      <c r="P279" s="244"/>
      <c r="Q279" s="244"/>
      <c r="R279" s="244"/>
      <c r="S279" s="244"/>
      <c r="T279" s="245"/>
      <c r="AT279" s="246" t="s">
        <v>158</v>
      </c>
      <c r="AU279" s="246" t="s">
        <v>85</v>
      </c>
      <c r="AV279" s="11" t="s">
        <v>85</v>
      </c>
      <c r="AW279" s="11" t="s">
        <v>38</v>
      </c>
      <c r="AX279" s="11" t="s">
        <v>75</v>
      </c>
      <c r="AY279" s="246" t="s">
        <v>146</v>
      </c>
    </row>
    <row r="280" s="11" customFormat="1">
      <c r="B280" s="236"/>
      <c r="C280" s="237"/>
      <c r="D280" s="233" t="s">
        <v>158</v>
      </c>
      <c r="E280" s="238" t="s">
        <v>21</v>
      </c>
      <c r="F280" s="239" t="s">
        <v>177</v>
      </c>
      <c r="G280" s="237"/>
      <c r="H280" s="240">
        <v>24.850000000000001</v>
      </c>
      <c r="I280" s="241"/>
      <c r="J280" s="237"/>
      <c r="K280" s="237"/>
      <c r="L280" s="242"/>
      <c r="M280" s="243"/>
      <c r="N280" s="244"/>
      <c r="O280" s="244"/>
      <c r="P280" s="244"/>
      <c r="Q280" s="244"/>
      <c r="R280" s="244"/>
      <c r="S280" s="244"/>
      <c r="T280" s="245"/>
      <c r="AT280" s="246" t="s">
        <v>158</v>
      </c>
      <c r="AU280" s="246" t="s">
        <v>85</v>
      </c>
      <c r="AV280" s="11" t="s">
        <v>85</v>
      </c>
      <c r="AW280" s="11" t="s">
        <v>38</v>
      </c>
      <c r="AX280" s="11" t="s">
        <v>75</v>
      </c>
      <c r="AY280" s="246" t="s">
        <v>146</v>
      </c>
    </row>
    <row r="281" s="11" customFormat="1">
      <c r="B281" s="236"/>
      <c r="C281" s="237"/>
      <c r="D281" s="233" t="s">
        <v>158</v>
      </c>
      <c r="E281" s="238" t="s">
        <v>21</v>
      </c>
      <c r="F281" s="239" t="s">
        <v>178</v>
      </c>
      <c r="G281" s="237"/>
      <c r="H281" s="240">
        <v>25.170000000000002</v>
      </c>
      <c r="I281" s="241"/>
      <c r="J281" s="237"/>
      <c r="K281" s="237"/>
      <c r="L281" s="242"/>
      <c r="M281" s="243"/>
      <c r="N281" s="244"/>
      <c r="O281" s="244"/>
      <c r="P281" s="244"/>
      <c r="Q281" s="244"/>
      <c r="R281" s="244"/>
      <c r="S281" s="244"/>
      <c r="T281" s="245"/>
      <c r="AT281" s="246" t="s">
        <v>158</v>
      </c>
      <c r="AU281" s="246" t="s">
        <v>85</v>
      </c>
      <c r="AV281" s="11" t="s">
        <v>85</v>
      </c>
      <c r="AW281" s="11" t="s">
        <v>38</v>
      </c>
      <c r="AX281" s="11" t="s">
        <v>75</v>
      </c>
      <c r="AY281" s="246" t="s">
        <v>146</v>
      </c>
    </row>
    <row r="282" s="13" customFormat="1">
      <c r="B282" s="258"/>
      <c r="C282" s="259"/>
      <c r="D282" s="233" t="s">
        <v>158</v>
      </c>
      <c r="E282" s="260" t="s">
        <v>21</v>
      </c>
      <c r="F282" s="261" t="s">
        <v>179</v>
      </c>
      <c r="G282" s="259"/>
      <c r="H282" s="262">
        <v>107.45</v>
      </c>
      <c r="I282" s="263"/>
      <c r="J282" s="259"/>
      <c r="K282" s="259"/>
      <c r="L282" s="264"/>
      <c r="M282" s="265"/>
      <c r="N282" s="266"/>
      <c r="O282" s="266"/>
      <c r="P282" s="266"/>
      <c r="Q282" s="266"/>
      <c r="R282" s="266"/>
      <c r="S282" s="266"/>
      <c r="T282" s="267"/>
      <c r="AT282" s="268" t="s">
        <v>158</v>
      </c>
      <c r="AU282" s="268" t="s">
        <v>85</v>
      </c>
      <c r="AV282" s="13" t="s">
        <v>169</v>
      </c>
      <c r="AW282" s="13" t="s">
        <v>38</v>
      </c>
      <c r="AX282" s="13" t="s">
        <v>75</v>
      </c>
      <c r="AY282" s="268" t="s">
        <v>146</v>
      </c>
    </row>
    <row r="283" s="11" customFormat="1">
      <c r="B283" s="236"/>
      <c r="C283" s="237"/>
      <c r="D283" s="233" t="s">
        <v>158</v>
      </c>
      <c r="E283" s="238" t="s">
        <v>21</v>
      </c>
      <c r="F283" s="239" t="s">
        <v>180</v>
      </c>
      <c r="G283" s="237"/>
      <c r="H283" s="240">
        <v>-46.640000000000001</v>
      </c>
      <c r="I283" s="241"/>
      <c r="J283" s="237"/>
      <c r="K283" s="237"/>
      <c r="L283" s="242"/>
      <c r="M283" s="243"/>
      <c r="N283" s="244"/>
      <c r="O283" s="244"/>
      <c r="P283" s="244"/>
      <c r="Q283" s="244"/>
      <c r="R283" s="244"/>
      <c r="S283" s="244"/>
      <c r="T283" s="245"/>
      <c r="AT283" s="246" t="s">
        <v>158</v>
      </c>
      <c r="AU283" s="246" t="s">
        <v>85</v>
      </c>
      <c r="AV283" s="11" t="s">
        <v>85</v>
      </c>
      <c r="AW283" s="11" t="s">
        <v>38</v>
      </c>
      <c r="AX283" s="11" t="s">
        <v>75</v>
      </c>
      <c r="AY283" s="246" t="s">
        <v>146</v>
      </c>
    </row>
    <row r="284" s="12" customFormat="1">
      <c r="B284" s="247"/>
      <c r="C284" s="248"/>
      <c r="D284" s="233" t="s">
        <v>158</v>
      </c>
      <c r="E284" s="249" t="s">
        <v>21</v>
      </c>
      <c r="F284" s="250" t="s">
        <v>165</v>
      </c>
      <c r="G284" s="248"/>
      <c r="H284" s="251">
        <v>76.75</v>
      </c>
      <c r="I284" s="252"/>
      <c r="J284" s="248"/>
      <c r="K284" s="248"/>
      <c r="L284" s="253"/>
      <c r="M284" s="254"/>
      <c r="N284" s="255"/>
      <c r="O284" s="255"/>
      <c r="P284" s="255"/>
      <c r="Q284" s="255"/>
      <c r="R284" s="255"/>
      <c r="S284" s="255"/>
      <c r="T284" s="256"/>
      <c r="AT284" s="257" t="s">
        <v>158</v>
      </c>
      <c r="AU284" s="257" t="s">
        <v>85</v>
      </c>
      <c r="AV284" s="12" t="s">
        <v>154</v>
      </c>
      <c r="AW284" s="12" t="s">
        <v>38</v>
      </c>
      <c r="AX284" s="12" t="s">
        <v>83</v>
      </c>
      <c r="AY284" s="257" t="s">
        <v>146</v>
      </c>
    </row>
    <row r="285" s="1" customFormat="1" ht="25.5" customHeight="1">
      <c r="B285" s="46"/>
      <c r="C285" s="221" t="s">
        <v>414</v>
      </c>
      <c r="D285" s="221" t="s">
        <v>149</v>
      </c>
      <c r="E285" s="222" t="s">
        <v>415</v>
      </c>
      <c r="F285" s="223" t="s">
        <v>416</v>
      </c>
      <c r="G285" s="224" t="s">
        <v>152</v>
      </c>
      <c r="H285" s="225">
        <v>64.290000000000006</v>
      </c>
      <c r="I285" s="226"/>
      <c r="J285" s="227">
        <f>ROUND(I285*H285,2)</f>
        <v>0</v>
      </c>
      <c r="K285" s="223" t="s">
        <v>153</v>
      </c>
      <c r="L285" s="72"/>
      <c r="M285" s="228" t="s">
        <v>21</v>
      </c>
      <c r="N285" s="229" t="s">
        <v>46</v>
      </c>
      <c r="O285" s="47"/>
      <c r="P285" s="230">
        <f>O285*H285</f>
        <v>0</v>
      </c>
      <c r="Q285" s="230">
        <v>0.00025999999999999998</v>
      </c>
      <c r="R285" s="230">
        <f>Q285*H285</f>
        <v>0.016715400000000002</v>
      </c>
      <c r="S285" s="230">
        <v>0</v>
      </c>
      <c r="T285" s="231">
        <f>S285*H285</f>
        <v>0</v>
      </c>
      <c r="AR285" s="24" t="s">
        <v>243</v>
      </c>
      <c r="AT285" s="24" t="s">
        <v>149</v>
      </c>
      <c r="AU285" s="24" t="s">
        <v>85</v>
      </c>
      <c r="AY285" s="24" t="s">
        <v>146</v>
      </c>
      <c r="BE285" s="232">
        <f>IF(N285="základní",J285,0)</f>
        <v>0</v>
      </c>
      <c r="BF285" s="232">
        <f>IF(N285="snížená",J285,0)</f>
        <v>0</v>
      </c>
      <c r="BG285" s="232">
        <f>IF(N285="zákl. přenesená",J285,0)</f>
        <v>0</v>
      </c>
      <c r="BH285" s="232">
        <f>IF(N285="sníž. přenesená",J285,0)</f>
        <v>0</v>
      </c>
      <c r="BI285" s="232">
        <f>IF(N285="nulová",J285,0)</f>
        <v>0</v>
      </c>
      <c r="BJ285" s="24" t="s">
        <v>83</v>
      </c>
      <c r="BK285" s="232">
        <f>ROUND(I285*H285,2)</f>
        <v>0</v>
      </c>
      <c r="BL285" s="24" t="s">
        <v>243</v>
      </c>
      <c r="BM285" s="24" t="s">
        <v>417</v>
      </c>
    </row>
    <row r="286" s="14" customFormat="1">
      <c r="B286" s="279"/>
      <c r="C286" s="280"/>
      <c r="D286" s="233" t="s">
        <v>158</v>
      </c>
      <c r="E286" s="281" t="s">
        <v>21</v>
      </c>
      <c r="F286" s="282" t="s">
        <v>412</v>
      </c>
      <c r="G286" s="280"/>
      <c r="H286" s="281" t="s">
        <v>21</v>
      </c>
      <c r="I286" s="283"/>
      <c r="J286" s="280"/>
      <c r="K286" s="280"/>
      <c r="L286" s="284"/>
      <c r="M286" s="285"/>
      <c r="N286" s="286"/>
      <c r="O286" s="286"/>
      <c r="P286" s="286"/>
      <c r="Q286" s="286"/>
      <c r="R286" s="286"/>
      <c r="S286" s="286"/>
      <c r="T286" s="287"/>
      <c r="AT286" s="288" t="s">
        <v>158</v>
      </c>
      <c r="AU286" s="288" t="s">
        <v>85</v>
      </c>
      <c r="AV286" s="14" t="s">
        <v>83</v>
      </c>
      <c r="AW286" s="14" t="s">
        <v>38</v>
      </c>
      <c r="AX286" s="14" t="s">
        <v>75</v>
      </c>
      <c r="AY286" s="288" t="s">
        <v>146</v>
      </c>
    </row>
    <row r="287" s="11" customFormat="1">
      <c r="B287" s="236"/>
      <c r="C287" s="237"/>
      <c r="D287" s="233" t="s">
        <v>158</v>
      </c>
      <c r="E287" s="238" t="s">
        <v>21</v>
      </c>
      <c r="F287" s="239" t="s">
        <v>159</v>
      </c>
      <c r="G287" s="237"/>
      <c r="H287" s="240">
        <v>0.95999999999999996</v>
      </c>
      <c r="I287" s="241"/>
      <c r="J287" s="237"/>
      <c r="K287" s="237"/>
      <c r="L287" s="242"/>
      <c r="M287" s="243"/>
      <c r="N287" s="244"/>
      <c r="O287" s="244"/>
      <c r="P287" s="244"/>
      <c r="Q287" s="244"/>
      <c r="R287" s="244"/>
      <c r="S287" s="244"/>
      <c r="T287" s="245"/>
      <c r="AT287" s="246" t="s">
        <v>158</v>
      </c>
      <c r="AU287" s="246" t="s">
        <v>85</v>
      </c>
      <c r="AV287" s="11" t="s">
        <v>85</v>
      </c>
      <c r="AW287" s="11" t="s">
        <v>38</v>
      </c>
      <c r="AX287" s="11" t="s">
        <v>75</v>
      </c>
      <c r="AY287" s="246" t="s">
        <v>146</v>
      </c>
    </row>
    <row r="288" s="11" customFormat="1">
      <c r="B288" s="236"/>
      <c r="C288" s="237"/>
      <c r="D288" s="233" t="s">
        <v>158</v>
      </c>
      <c r="E288" s="238" t="s">
        <v>21</v>
      </c>
      <c r="F288" s="239" t="s">
        <v>160</v>
      </c>
      <c r="G288" s="237"/>
      <c r="H288" s="240">
        <v>1.74</v>
      </c>
      <c r="I288" s="241"/>
      <c r="J288" s="237"/>
      <c r="K288" s="237"/>
      <c r="L288" s="242"/>
      <c r="M288" s="243"/>
      <c r="N288" s="244"/>
      <c r="O288" s="244"/>
      <c r="P288" s="244"/>
      <c r="Q288" s="244"/>
      <c r="R288" s="244"/>
      <c r="S288" s="244"/>
      <c r="T288" s="245"/>
      <c r="AT288" s="246" t="s">
        <v>158</v>
      </c>
      <c r="AU288" s="246" t="s">
        <v>85</v>
      </c>
      <c r="AV288" s="11" t="s">
        <v>85</v>
      </c>
      <c r="AW288" s="11" t="s">
        <v>38</v>
      </c>
      <c r="AX288" s="11" t="s">
        <v>75</v>
      </c>
      <c r="AY288" s="246" t="s">
        <v>146</v>
      </c>
    </row>
    <row r="289" s="11" customFormat="1">
      <c r="B289" s="236"/>
      <c r="C289" s="237"/>
      <c r="D289" s="233" t="s">
        <v>158</v>
      </c>
      <c r="E289" s="238" t="s">
        <v>21</v>
      </c>
      <c r="F289" s="239" t="s">
        <v>161</v>
      </c>
      <c r="G289" s="237"/>
      <c r="H289" s="240">
        <v>1.6799999999999999</v>
      </c>
      <c r="I289" s="241"/>
      <c r="J289" s="237"/>
      <c r="K289" s="237"/>
      <c r="L289" s="242"/>
      <c r="M289" s="243"/>
      <c r="N289" s="244"/>
      <c r="O289" s="244"/>
      <c r="P289" s="244"/>
      <c r="Q289" s="244"/>
      <c r="R289" s="244"/>
      <c r="S289" s="244"/>
      <c r="T289" s="245"/>
      <c r="AT289" s="246" t="s">
        <v>158</v>
      </c>
      <c r="AU289" s="246" t="s">
        <v>85</v>
      </c>
      <c r="AV289" s="11" t="s">
        <v>85</v>
      </c>
      <c r="AW289" s="11" t="s">
        <v>38</v>
      </c>
      <c r="AX289" s="11" t="s">
        <v>75</v>
      </c>
      <c r="AY289" s="246" t="s">
        <v>146</v>
      </c>
    </row>
    <row r="290" s="11" customFormat="1">
      <c r="B290" s="236"/>
      <c r="C290" s="237"/>
      <c r="D290" s="233" t="s">
        <v>158</v>
      </c>
      <c r="E290" s="238" t="s">
        <v>21</v>
      </c>
      <c r="F290" s="239" t="s">
        <v>162</v>
      </c>
      <c r="G290" s="237"/>
      <c r="H290" s="240">
        <v>3</v>
      </c>
      <c r="I290" s="241"/>
      <c r="J290" s="237"/>
      <c r="K290" s="237"/>
      <c r="L290" s="242"/>
      <c r="M290" s="243"/>
      <c r="N290" s="244"/>
      <c r="O290" s="244"/>
      <c r="P290" s="244"/>
      <c r="Q290" s="244"/>
      <c r="R290" s="244"/>
      <c r="S290" s="244"/>
      <c r="T290" s="245"/>
      <c r="AT290" s="246" t="s">
        <v>158</v>
      </c>
      <c r="AU290" s="246" t="s">
        <v>85</v>
      </c>
      <c r="AV290" s="11" t="s">
        <v>85</v>
      </c>
      <c r="AW290" s="11" t="s">
        <v>38</v>
      </c>
      <c r="AX290" s="11" t="s">
        <v>75</v>
      </c>
      <c r="AY290" s="246" t="s">
        <v>146</v>
      </c>
    </row>
    <row r="291" s="11" customFormat="1">
      <c r="B291" s="236"/>
      <c r="C291" s="237"/>
      <c r="D291" s="233" t="s">
        <v>158</v>
      </c>
      <c r="E291" s="238" t="s">
        <v>21</v>
      </c>
      <c r="F291" s="239" t="s">
        <v>163</v>
      </c>
      <c r="G291" s="237"/>
      <c r="H291" s="240">
        <v>4.3200000000000003</v>
      </c>
      <c r="I291" s="241"/>
      <c r="J291" s="237"/>
      <c r="K291" s="237"/>
      <c r="L291" s="242"/>
      <c r="M291" s="243"/>
      <c r="N291" s="244"/>
      <c r="O291" s="244"/>
      <c r="P291" s="244"/>
      <c r="Q291" s="244"/>
      <c r="R291" s="244"/>
      <c r="S291" s="244"/>
      <c r="T291" s="245"/>
      <c r="AT291" s="246" t="s">
        <v>158</v>
      </c>
      <c r="AU291" s="246" t="s">
        <v>85</v>
      </c>
      <c r="AV291" s="11" t="s">
        <v>85</v>
      </c>
      <c r="AW291" s="11" t="s">
        <v>38</v>
      </c>
      <c r="AX291" s="11" t="s">
        <v>75</v>
      </c>
      <c r="AY291" s="246" t="s">
        <v>146</v>
      </c>
    </row>
    <row r="292" s="11" customFormat="1">
      <c r="B292" s="236"/>
      <c r="C292" s="237"/>
      <c r="D292" s="233" t="s">
        <v>158</v>
      </c>
      <c r="E292" s="238" t="s">
        <v>21</v>
      </c>
      <c r="F292" s="239" t="s">
        <v>164</v>
      </c>
      <c r="G292" s="237"/>
      <c r="H292" s="240">
        <v>4.2400000000000002</v>
      </c>
      <c r="I292" s="241"/>
      <c r="J292" s="237"/>
      <c r="K292" s="237"/>
      <c r="L292" s="242"/>
      <c r="M292" s="243"/>
      <c r="N292" s="244"/>
      <c r="O292" s="244"/>
      <c r="P292" s="244"/>
      <c r="Q292" s="244"/>
      <c r="R292" s="244"/>
      <c r="S292" s="244"/>
      <c r="T292" s="245"/>
      <c r="AT292" s="246" t="s">
        <v>158</v>
      </c>
      <c r="AU292" s="246" t="s">
        <v>85</v>
      </c>
      <c r="AV292" s="11" t="s">
        <v>85</v>
      </c>
      <c r="AW292" s="11" t="s">
        <v>38</v>
      </c>
      <c r="AX292" s="11" t="s">
        <v>75</v>
      </c>
      <c r="AY292" s="246" t="s">
        <v>146</v>
      </c>
    </row>
    <row r="293" s="13" customFormat="1">
      <c r="B293" s="258"/>
      <c r="C293" s="259"/>
      <c r="D293" s="233" t="s">
        <v>158</v>
      </c>
      <c r="E293" s="260" t="s">
        <v>21</v>
      </c>
      <c r="F293" s="261" t="s">
        <v>179</v>
      </c>
      <c r="G293" s="259"/>
      <c r="H293" s="262">
        <v>15.94</v>
      </c>
      <c r="I293" s="263"/>
      <c r="J293" s="259"/>
      <c r="K293" s="259"/>
      <c r="L293" s="264"/>
      <c r="M293" s="265"/>
      <c r="N293" s="266"/>
      <c r="O293" s="266"/>
      <c r="P293" s="266"/>
      <c r="Q293" s="266"/>
      <c r="R293" s="266"/>
      <c r="S293" s="266"/>
      <c r="T293" s="267"/>
      <c r="AT293" s="268" t="s">
        <v>158</v>
      </c>
      <c r="AU293" s="268" t="s">
        <v>85</v>
      </c>
      <c r="AV293" s="13" t="s">
        <v>169</v>
      </c>
      <c r="AW293" s="13" t="s">
        <v>38</v>
      </c>
      <c r="AX293" s="13" t="s">
        <v>75</v>
      </c>
      <c r="AY293" s="268" t="s">
        <v>146</v>
      </c>
    </row>
    <row r="294" s="14" customFormat="1">
      <c r="B294" s="279"/>
      <c r="C294" s="280"/>
      <c r="D294" s="233" t="s">
        <v>158</v>
      </c>
      <c r="E294" s="281" t="s">
        <v>21</v>
      </c>
      <c r="F294" s="282" t="s">
        <v>413</v>
      </c>
      <c r="G294" s="280"/>
      <c r="H294" s="281" t="s">
        <v>21</v>
      </c>
      <c r="I294" s="283"/>
      <c r="J294" s="280"/>
      <c r="K294" s="280"/>
      <c r="L294" s="284"/>
      <c r="M294" s="285"/>
      <c r="N294" s="286"/>
      <c r="O294" s="286"/>
      <c r="P294" s="286"/>
      <c r="Q294" s="286"/>
      <c r="R294" s="286"/>
      <c r="S294" s="286"/>
      <c r="T294" s="287"/>
      <c r="AT294" s="288" t="s">
        <v>158</v>
      </c>
      <c r="AU294" s="288" t="s">
        <v>85</v>
      </c>
      <c r="AV294" s="14" t="s">
        <v>83</v>
      </c>
      <c r="AW294" s="14" t="s">
        <v>38</v>
      </c>
      <c r="AX294" s="14" t="s">
        <v>75</v>
      </c>
      <c r="AY294" s="288" t="s">
        <v>146</v>
      </c>
    </row>
    <row r="295" s="11" customFormat="1">
      <c r="B295" s="236"/>
      <c r="C295" s="237"/>
      <c r="D295" s="233" t="s">
        <v>158</v>
      </c>
      <c r="E295" s="238" t="s">
        <v>21</v>
      </c>
      <c r="F295" s="239" t="s">
        <v>173</v>
      </c>
      <c r="G295" s="237"/>
      <c r="H295" s="240">
        <v>11.390000000000001</v>
      </c>
      <c r="I295" s="241"/>
      <c r="J295" s="237"/>
      <c r="K295" s="237"/>
      <c r="L295" s="242"/>
      <c r="M295" s="243"/>
      <c r="N295" s="244"/>
      <c r="O295" s="244"/>
      <c r="P295" s="244"/>
      <c r="Q295" s="244"/>
      <c r="R295" s="244"/>
      <c r="S295" s="244"/>
      <c r="T295" s="245"/>
      <c r="AT295" s="246" t="s">
        <v>158</v>
      </c>
      <c r="AU295" s="246" t="s">
        <v>85</v>
      </c>
      <c r="AV295" s="11" t="s">
        <v>85</v>
      </c>
      <c r="AW295" s="11" t="s">
        <v>38</v>
      </c>
      <c r="AX295" s="11" t="s">
        <v>75</v>
      </c>
      <c r="AY295" s="246" t="s">
        <v>146</v>
      </c>
    </row>
    <row r="296" s="11" customFormat="1">
      <c r="B296" s="236"/>
      <c r="C296" s="237"/>
      <c r="D296" s="233" t="s">
        <v>158</v>
      </c>
      <c r="E296" s="238" t="s">
        <v>21</v>
      </c>
      <c r="F296" s="239" t="s">
        <v>174</v>
      </c>
      <c r="G296" s="237"/>
      <c r="H296" s="240">
        <v>13.32</v>
      </c>
      <c r="I296" s="241"/>
      <c r="J296" s="237"/>
      <c r="K296" s="237"/>
      <c r="L296" s="242"/>
      <c r="M296" s="243"/>
      <c r="N296" s="244"/>
      <c r="O296" s="244"/>
      <c r="P296" s="244"/>
      <c r="Q296" s="244"/>
      <c r="R296" s="244"/>
      <c r="S296" s="244"/>
      <c r="T296" s="245"/>
      <c r="AT296" s="246" t="s">
        <v>158</v>
      </c>
      <c r="AU296" s="246" t="s">
        <v>85</v>
      </c>
      <c r="AV296" s="11" t="s">
        <v>85</v>
      </c>
      <c r="AW296" s="11" t="s">
        <v>38</v>
      </c>
      <c r="AX296" s="11" t="s">
        <v>75</v>
      </c>
      <c r="AY296" s="246" t="s">
        <v>146</v>
      </c>
    </row>
    <row r="297" s="11" customFormat="1">
      <c r="B297" s="236"/>
      <c r="C297" s="237"/>
      <c r="D297" s="233" t="s">
        <v>158</v>
      </c>
      <c r="E297" s="238" t="s">
        <v>21</v>
      </c>
      <c r="F297" s="239" t="s">
        <v>175</v>
      </c>
      <c r="G297" s="237"/>
      <c r="H297" s="240">
        <v>13</v>
      </c>
      <c r="I297" s="241"/>
      <c r="J297" s="237"/>
      <c r="K297" s="237"/>
      <c r="L297" s="242"/>
      <c r="M297" s="243"/>
      <c r="N297" s="244"/>
      <c r="O297" s="244"/>
      <c r="P297" s="244"/>
      <c r="Q297" s="244"/>
      <c r="R297" s="244"/>
      <c r="S297" s="244"/>
      <c r="T297" s="245"/>
      <c r="AT297" s="246" t="s">
        <v>158</v>
      </c>
      <c r="AU297" s="246" t="s">
        <v>85</v>
      </c>
      <c r="AV297" s="11" t="s">
        <v>85</v>
      </c>
      <c r="AW297" s="11" t="s">
        <v>38</v>
      </c>
      <c r="AX297" s="11" t="s">
        <v>75</v>
      </c>
      <c r="AY297" s="246" t="s">
        <v>146</v>
      </c>
    </row>
    <row r="298" s="11" customFormat="1">
      <c r="B298" s="236"/>
      <c r="C298" s="237"/>
      <c r="D298" s="233" t="s">
        <v>158</v>
      </c>
      <c r="E298" s="238" t="s">
        <v>21</v>
      </c>
      <c r="F298" s="239" t="s">
        <v>176</v>
      </c>
      <c r="G298" s="237"/>
      <c r="H298" s="240">
        <v>19.719999999999999</v>
      </c>
      <c r="I298" s="241"/>
      <c r="J298" s="237"/>
      <c r="K298" s="237"/>
      <c r="L298" s="242"/>
      <c r="M298" s="243"/>
      <c r="N298" s="244"/>
      <c r="O298" s="244"/>
      <c r="P298" s="244"/>
      <c r="Q298" s="244"/>
      <c r="R298" s="244"/>
      <c r="S298" s="244"/>
      <c r="T298" s="245"/>
      <c r="AT298" s="246" t="s">
        <v>158</v>
      </c>
      <c r="AU298" s="246" t="s">
        <v>85</v>
      </c>
      <c r="AV298" s="11" t="s">
        <v>85</v>
      </c>
      <c r="AW298" s="11" t="s">
        <v>38</v>
      </c>
      <c r="AX298" s="11" t="s">
        <v>75</v>
      </c>
      <c r="AY298" s="246" t="s">
        <v>146</v>
      </c>
    </row>
    <row r="299" s="11" customFormat="1">
      <c r="B299" s="236"/>
      <c r="C299" s="237"/>
      <c r="D299" s="233" t="s">
        <v>158</v>
      </c>
      <c r="E299" s="238" t="s">
        <v>21</v>
      </c>
      <c r="F299" s="239" t="s">
        <v>177</v>
      </c>
      <c r="G299" s="237"/>
      <c r="H299" s="240">
        <v>24.850000000000001</v>
      </c>
      <c r="I299" s="241"/>
      <c r="J299" s="237"/>
      <c r="K299" s="237"/>
      <c r="L299" s="242"/>
      <c r="M299" s="243"/>
      <c r="N299" s="244"/>
      <c r="O299" s="244"/>
      <c r="P299" s="244"/>
      <c r="Q299" s="244"/>
      <c r="R299" s="244"/>
      <c r="S299" s="244"/>
      <c r="T299" s="245"/>
      <c r="AT299" s="246" t="s">
        <v>158</v>
      </c>
      <c r="AU299" s="246" t="s">
        <v>85</v>
      </c>
      <c r="AV299" s="11" t="s">
        <v>85</v>
      </c>
      <c r="AW299" s="11" t="s">
        <v>38</v>
      </c>
      <c r="AX299" s="11" t="s">
        <v>75</v>
      </c>
      <c r="AY299" s="246" t="s">
        <v>146</v>
      </c>
    </row>
    <row r="300" s="11" customFormat="1">
      <c r="B300" s="236"/>
      <c r="C300" s="237"/>
      <c r="D300" s="233" t="s">
        <v>158</v>
      </c>
      <c r="E300" s="238" t="s">
        <v>21</v>
      </c>
      <c r="F300" s="239" t="s">
        <v>178</v>
      </c>
      <c r="G300" s="237"/>
      <c r="H300" s="240">
        <v>25.170000000000002</v>
      </c>
      <c r="I300" s="241"/>
      <c r="J300" s="237"/>
      <c r="K300" s="237"/>
      <c r="L300" s="242"/>
      <c r="M300" s="243"/>
      <c r="N300" s="244"/>
      <c r="O300" s="244"/>
      <c r="P300" s="244"/>
      <c r="Q300" s="244"/>
      <c r="R300" s="244"/>
      <c r="S300" s="244"/>
      <c r="T300" s="245"/>
      <c r="AT300" s="246" t="s">
        <v>158</v>
      </c>
      <c r="AU300" s="246" t="s">
        <v>85</v>
      </c>
      <c r="AV300" s="11" t="s">
        <v>85</v>
      </c>
      <c r="AW300" s="11" t="s">
        <v>38</v>
      </c>
      <c r="AX300" s="11" t="s">
        <v>75</v>
      </c>
      <c r="AY300" s="246" t="s">
        <v>146</v>
      </c>
    </row>
    <row r="301" s="13" customFormat="1">
      <c r="B301" s="258"/>
      <c r="C301" s="259"/>
      <c r="D301" s="233" t="s">
        <v>158</v>
      </c>
      <c r="E301" s="260" t="s">
        <v>21</v>
      </c>
      <c r="F301" s="261" t="s">
        <v>179</v>
      </c>
      <c r="G301" s="259"/>
      <c r="H301" s="262">
        <v>107.45</v>
      </c>
      <c r="I301" s="263"/>
      <c r="J301" s="259"/>
      <c r="K301" s="259"/>
      <c r="L301" s="264"/>
      <c r="M301" s="265"/>
      <c r="N301" s="266"/>
      <c r="O301" s="266"/>
      <c r="P301" s="266"/>
      <c r="Q301" s="266"/>
      <c r="R301" s="266"/>
      <c r="S301" s="266"/>
      <c r="T301" s="267"/>
      <c r="AT301" s="268" t="s">
        <v>158</v>
      </c>
      <c r="AU301" s="268" t="s">
        <v>85</v>
      </c>
      <c r="AV301" s="13" t="s">
        <v>169</v>
      </c>
      <c r="AW301" s="13" t="s">
        <v>38</v>
      </c>
      <c r="AX301" s="13" t="s">
        <v>75</v>
      </c>
      <c r="AY301" s="268" t="s">
        <v>146</v>
      </c>
    </row>
    <row r="302" s="11" customFormat="1">
      <c r="B302" s="236"/>
      <c r="C302" s="237"/>
      <c r="D302" s="233" t="s">
        <v>158</v>
      </c>
      <c r="E302" s="238" t="s">
        <v>21</v>
      </c>
      <c r="F302" s="239" t="s">
        <v>180</v>
      </c>
      <c r="G302" s="237"/>
      <c r="H302" s="240">
        <v>-46.640000000000001</v>
      </c>
      <c r="I302" s="241"/>
      <c r="J302" s="237"/>
      <c r="K302" s="237"/>
      <c r="L302" s="242"/>
      <c r="M302" s="243"/>
      <c r="N302" s="244"/>
      <c r="O302" s="244"/>
      <c r="P302" s="244"/>
      <c r="Q302" s="244"/>
      <c r="R302" s="244"/>
      <c r="S302" s="244"/>
      <c r="T302" s="245"/>
      <c r="AT302" s="246" t="s">
        <v>158</v>
      </c>
      <c r="AU302" s="246" t="s">
        <v>85</v>
      </c>
      <c r="AV302" s="11" t="s">
        <v>85</v>
      </c>
      <c r="AW302" s="11" t="s">
        <v>38</v>
      </c>
      <c r="AX302" s="11" t="s">
        <v>75</v>
      </c>
      <c r="AY302" s="246" t="s">
        <v>146</v>
      </c>
    </row>
    <row r="303" s="11" customFormat="1">
      <c r="B303" s="236"/>
      <c r="C303" s="237"/>
      <c r="D303" s="233" t="s">
        <v>158</v>
      </c>
      <c r="E303" s="238" t="s">
        <v>21</v>
      </c>
      <c r="F303" s="239" t="s">
        <v>418</v>
      </c>
      <c r="G303" s="237"/>
      <c r="H303" s="240">
        <v>-12.460000000000001</v>
      </c>
      <c r="I303" s="241"/>
      <c r="J303" s="237"/>
      <c r="K303" s="237"/>
      <c r="L303" s="242"/>
      <c r="M303" s="243"/>
      <c r="N303" s="244"/>
      <c r="O303" s="244"/>
      <c r="P303" s="244"/>
      <c r="Q303" s="244"/>
      <c r="R303" s="244"/>
      <c r="S303" s="244"/>
      <c r="T303" s="245"/>
      <c r="AT303" s="246" t="s">
        <v>158</v>
      </c>
      <c r="AU303" s="246" t="s">
        <v>85</v>
      </c>
      <c r="AV303" s="11" t="s">
        <v>85</v>
      </c>
      <c r="AW303" s="11" t="s">
        <v>38</v>
      </c>
      <c r="AX303" s="11" t="s">
        <v>75</v>
      </c>
      <c r="AY303" s="246" t="s">
        <v>146</v>
      </c>
    </row>
    <row r="304" s="12" customFormat="1">
      <c r="B304" s="247"/>
      <c r="C304" s="248"/>
      <c r="D304" s="233" t="s">
        <v>158</v>
      </c>
      <c r="E304" s="249" t="s">
        <v>21</v>
      </c>
      <c r="F304" s="250" t="s">
        <v>165</v>
      </c>
      <c r="G304" s="248"/>
      <c r="H304" s="251">
        <v>64.290000000000006</v>
      </c>
      <c r="I304" s="252"/>
      <c r="J304" s="248"/>
      <c r="K304" s="248"/>
      <c r="L304" s="253"/>
      <c r="M304" s="254"/>
      <c r="N304" s="255"/>
      <c r="O304" s="255"/>
      <c r="P304" s="255"/>
      <c r="Q304" s="255"/>
      <c r="R304" s="255"/>
      <c r="S304" s="255"/>
      <c r="T304" s="256"/>
      <c r="AT304" s="257" t="s">
        <v>158</v>
      </c>
      <c r="AU304" s="257" t="s">
        <v>85</v>
      </c>
      <c r="AV304" s="12" t="s">
        <v>154</v>
      </c>
      <c r="AW304" s="12" t="s">
        <v>38</v>
      </c>
      <c r="AX304" s="12" t="s">
        <v>83</v>
      </c>
      <c r="AY304" s="257" t="s">
        <v>146</v>
      </c>
    </row>
    <row r="305" s="1" customFormat="1" ht="16.5" customHeight="1">
      <c r="B305" s="46"/>
      <c r="C305" s="221" t="s">
        <v>419</v>
      </c>
      <c r="D305" s="221" t="s">
        <v>149</v>
      </c>
      <c r="E305" s="222" t="s">
        <v>420</v>
      </c>
      <c r="F305" s="223" t="s">
        <v>421</v>
      </c>
      <c r="G305" s="224" t="s">
        <v>152</v>
      </c>
      <c r="H305" s="225">
        <v>12.460000000000001</v>
      </c>
      <c r="I305" s="226"/>
      <c r="J305" s="227">
        <f>ROUND(I305*H305,2)</f>
        <v>0</v>
      </c>
      <c r="K305" s="223" t="s">
        <v>153</v>
      </c>
      <c r="L305" s="72"/>
      <c r="M305" s="228" t="s">
        <v>21</v>
      </c>
      <c r="N305" s="229" t="s">
        <v>46</v>
      </c>
      <c r="O305" s="47"/>
      <c r="P305" s="230">
        <f>O305*H305</f>
        <v>0</v>
      </c>
      <c r="Q305" s="230">
        <v>0.0087500000000000008</v>
      </c>
      <c r="R305" s="230">
        <f>Q305*H305</f>
        <v>0.10902500000000003</v>
      </c>
      <c r="S305" s="230">
        <v>0</v>
      </c>
      <c r="T305" s="231">
        <f>S305*H305</f>
        <v>0</v>
      </c>
      <c r="AR305" s="24" t="s">
        <v>243</v>
      </c>
      <c r="AT305" s="24" t="s">
        <v>149</v>
      </c>
      <c r="AU305" s="24" t="s">
        <v>85</v>
      </c>
      <c r="AY305" s="24" t="s">
        <v>146</v>
      </c>
      <c r="BE305" s="232">
        <f>IF(N305="základní",J305,0)</f>
        <v>0</v>
      </c>
      <c r="BF305" s="232">
        <f>IF(N305="snížená",J305,0)</f>
        <v>0</v>
      </c>
      <c r="BG305" s="232">
        <f>IF(N305="zákl. přenesená",J305,0)</f>
        <v>0</v>
      </c>
      <c r="BH305" s="232">
        <f>IF(N305="sníž. přenesená",J305,0)</f>
        <v>0</v>
      </c>
      <c r="BI305" s="232">
        <f>IF(N305="nulová",J305,0)</f>
        <v>0</v>
      </c>
      <c r="BJ305" s="24" t="s">
        <v>83</v>
      </c>
      <c r="BK305" s="232">
        <f>ROUND(I305*H305,2)</f>
        <v>0</v>
      </c>
      <c r="BL305" s="24" t="s">
        <v>243</v>
      </c>
      <c r="BM305" s="24" t="s">
        <v>422</v>
      </c>
    </row>
    <row r="306" s="1" customFormat="1">
      <c r="B306" s="46"/>
      <c r="C306" s="74"/>
      <c r="D306" s="233" t="s">
        <v>156</v>
      </c>
      <c r="E306" s="74"/>
      <c r="F306" s="234" t="s">
        <v>423</v>
      </c>
      <c r="G306" s="74"/>
      <c r="H306" s="74"/>
      <c r="I306" s="191"/>
      <c r="J306" s="74"/>
      <c r="K306" s="74"/>
      <c r="L306" s="72"/>
      <c r="M306" s="235"/>
      <c r="N306" s="47"/>
      <c r="O306" s="47"/>
      <c r="P306" s="47"/>
      <c r="Q306" s="47"/>
      <c r="R306" s="47"/>
      <c r="S306" s="47"/>
      <c r="T306" s="95"/>
      <c r="AT306" s="24" t="s">
        <v>156</v>
      </c>
      <c r="AU306" s="24" t="s">
        <v>85</v>
      </c>
    </row>
    <row r="307" s="11" customFormat="1">
      <c r="B307" s="236"/>
      <c r="C307" s="237"/>
      <c r="D307" s="233" t="s">
        <v>158</v>
      </c>
      <c r="E307" s="238" t="s">
        <v>21</v>
      </c>
      <c r="F307" s="239" t="s">
        <v>424</v>
      </c>
      <c r="G307" s="237"/>
      <c r="H307" s="240">
        <v>12.460000000000001</v>
      </c>
      <c r="I307" s="241"/>
      <c r="J307" s="237"/>
      <c r="K307" s="237"/>
      <c r="L307" s="242"/>
      <c r="M307" s="289"/>
      <c r="N307" s="290"/>
      <c r="O307" s="290"/>
      <c r="P307" s="290"/>
      <c r="Q307" s="290"/>
      <c r="R307" s="290"/>
      <c r="S307" s="290"/>
      <c r="T307" s="291"/>
      <c r="AT307" s="246" t="s">
        <v>158</v>
      </c>
      <c r="AU307" s="246" t="s">
        <v>85</v>
      </c>
      <c r="AV307" s="11" t="s">
        <v>85</v>
      </c>
      <c r="AW307" s="11" t="s">
        <v>38</v>
      </c>
      <c r="AX307" s="11" t="s">
        <v>83</v>
      </c>
      <c r="AY307" s="246" t="s">
        <v>146</v>
      </c>
    </row>
    <row r="308" s="1" customFormat="1" ht="6.96" customHeight="1">
      <c r="B308" s="67"/>
      <c r="C308" s="68"/>
      <c r="D308" s="68"/>
      <c r="E308" s="68"/>
      <c r="F308" s="68"/>
      <c r="G308" s="68"/>
      <c r="H308" s="68"/>
      <c r="I308" s="166"/>
      <c r="J308" s="68"/>
      <c r="K308" s="68"/>
      <c r="L308" s="72"/>
    </row>
  </sheetData>
  <sheetProtection sheet="1" autoFilter="0" formatColumns="0" formatRows="0" objects="1" scenarios="1" spinCount="100000" saltValue="9j0ozIl+6K5rs7ziirsKx0QBeOpuFONXIkhgh820EL56sqcb40CiuOl1IEXFh7TADMKo69skRmJqpA3S/VKAZA==" hashValue="jHCls1zhW0AUxaK0iKISzZTO4pHCR4iP+XPRpy+WIp1hlXP4KVSnQ5Lb7rlJ3knuLYLPS23GZUalGzF7kmBs3g==" algorithmName="SHA-512" password="CC35"/>
  <autoFilter ref="C89:K307"/>
  <mergeCells count="10">
    <mergeCell ref="E7:H7"/>
    <mergeCell ref="E9:H9"/>
    <mergeCell ref="E24:H24"/>
    <mergeCell ref="E45:H45"/>
    <mergeCell ref="E47:H47"/>
    <mergeCell ref="J51:J52"/>
    <mergeCell ref="E80:H80"/>
    <mergeCell ref="E82:H82"/>
    <mergeCell ref="G1:H1"/>
    <mergeCell ref="L2:V2"/>
  </mergeCells>
  <hyperlinks>
    <hyperlink ref="F1:G1" location="C2" display="1) Krycí list soupisu"/>
    <hyperlink ref="G1:H1" location="C54" display="2) Rekapitulace"/>
    <hyperlink ref="J1" location="C8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88</v>
      </c>
    </row>
    <row r="3" ht="6.96" customHeight="1">
      <c r="B3" s="25"/>
      <c r="C3" s="26"/>
      <c r="D3" s="26"/>
      <c r="E3" s="26"/>
      <c r="F3" s="26"/>
      <c r="G3" s="26"/>
      <c r="H3" s="26"/>
      <c r="I3" s="141"/>
      <c r="J3" s="26"/>
      <c r="K3" s="27"/>
      <c r="AT3" s="24" t="s">
        <v>85</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OPRAVA SOC. ZAŘÍZENÍ V OBJ. MJR. NOVÁKA 1455/34</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425</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21</v>
      </c>
      <c r="K11" s="51"/>
    </row>
    <row r="12" s="1" customFormat="1" ht="14.4" customHeight="1">
      <c r="B12" s="46"/>
      <c r="C12" s="47"/>
      <c r="D12" s="40" t="s">
        <v>23</v>
      </c>
      <c r="E12" s="47"/>
      <c r="F12" s="35" t="s">
        <v>24</v>
      </c>
      <c r="G12" s="47"/>
      <c r="H12" s="47"/>
      <c r="I12" s="146" t="s">
        <v>25</v>
      </c>
      <c r="J12" s="147" t="str">
        <f>'Rekapitulace stavby'!AN8</f>
        <v>26. 3. 2018</v>
      </c>
      <c r="K12" s="51"/>
    </row>
    <row r="13" s="1" customFormat="1" ht="10.8" customHeight="1">
      <c r="B13" s="46"/>
      <c r="C13" s="47"/>
      <c r="D13" s="47"/>
      <c r="E13" s="47"/>
      <c r="F13" s="47"/>
      <c r="G13" s="47"/>
      <c r="H13" s="47"/>
      <c r="I13" s="144"/>
      <c r="J13" s="47"/>
      <c r="K13" s="51"/>
    </row>
    <row r="14" s="1" customFormat="1" ht="14.4" customHeight="1">
      <c r="B14" s="46"/>
      <c r="C14" s="47"/>
      <c r="D14" s="40" t="s">
        <v>27</v>
      </c>
      <c r="E14" s="47"/>
      <c r="F14" s="47"/>
      <c r="G14" s="47"/>
      <c r="H14" s="47"/>
      <c r="I14" s="146" t="s">
        <v>28</v>
      </c>
      <c r="J14" s="35" t="s">
        <v>29</v>
      </c>
      <c r="K14" s="51"/>
    </row>
    <row r="15" s="1" customFormat="1" ht="18" customHeight="1">
      <c r="B15" s="46"/>
      <c r="C15" s="47"/>
      <c r="D15" s="47"/>
      <c r="E15" s="35" t="s">
        <v>30</v>
      </c>
      <c r="F15" s="47"/>
      <c r="G15" s="47"/>
      <c r="H15" s="47"/>
      <c r="I15" s="146" t="s">
        <v>31</v>
      </c>
      <c r="J15" s="35" t="s">
        <v>21</v>
      </c>
      <c r="K15" s="51"/>
    </row>
    <row r="16" s="1" customFormat="1" ht="6.96" customHeight="1">
      <c r="B16" s="46"/>
      <c r="C16" s="47"/>
      <c r="D16" s="47"/>
      <c r="E16" s="47"/>
      <c r="F16" s="47"/>
      <c r="G16" s="47"/>
      <c r="H16" s="47"/>
      <c r="I16" s="144"/>
      <c r="J16" s="47"/>
      <c r="K16" s="51"/>
    </row>
    <row r="17" s="1" customFormat="1" ht="14.4" customHeight="1">
      <c r="B17" s="46"/>
      <c r="C17" s="47"/>
      <c r="D17" s="40" t="s">
        <v>32</v>
      </c>
      <c r="E17" s="47"/>
      <c r="F17" s="47"/>
      <c r="G17" s="47"/>
      <c r="H17" s="47"/>
      <c r="I17" s="146"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31</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34</v>
      </c>
      <c r="E20" s="47"/>
      <c r="F20" s="47"/>
      <c r="G20" s="47"/>
      <c r="H20" s="47"/>
      <c r="I20" s="146" t="s">
        <v>28</v>
      </c>
      <c r="J20" s="35" t="s">
        <v>35</v>
      </c>
      <c r="K20" s="51"/>
    </row>
    <row r="21" s="1" customFormat="1" ht="18" customHeight="1">
      <c r="B21" s="46"/>
      <c r="C21" s="47"/>
      <c r="D21" s="47"/>
      <c r="E21" s="35" t="s">
        <v>36</v>
      </c>
      <c r="F21" s="47"/>
      <c r="G21" s="47"/>
      <c r="H21" s="47"/>
      <c r="I21" s="146" t="s">
        <v>31</v>
      </c>
      <c r="J21" s="35" t="s">
        <v>37</v>
      </c>
      <c r="K21" s="51"/>
    </row>
    <row r="22" s="1" customFormat="1" ht="6.96" customHeight="1">
      <c r="B22" s="46"/>
      <c r="C22" s="47"/>
      <c r="D22" s="47"/>
      <c r="E22" s="47"/>
      <c r="F22" s="47"/>
      <c r="G22" s="47"/>
      <c r="H22" s="47"/>
      <c r="I22" s="144"/>
      <c r="J22" s="47"/>
      <c r="K22" s="51"/>
    </row>
    <row r="23" s="1" customFormat="1" ht="14.4" customHeight="1">
      <c r="B23" s="46"/>
      <c r="C23" s="47"/>
      <c r="D23" s="40" t="s">
        <v>39</v>
      </c>
      <c r="E23" s="47"/>
      <c r="F23" s="47"/>
      <c r="G23" s="47"/>
      <c r="H23" s="47"/>
      <c r="I23" s="144"/>
      <c r="J23" s="47"/>
      <c r="K23" s="51"/>
    </row>
    <row r="24" s="6" customFormat="1" ht="71.25" customHeight="1">
      <c r="B24" s="148"/>
      <c r="C24" s="149"/>
      <c r="D24" s="149"/>
      <c r="E24" s="44" t="s">
        <v>40</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ROUND(J90,2)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ROUND(SUM(BE90:BE326), 2)</f>
        <v>0</v>
      </c>
      <c r="G30" s="47"/>
      <c r="H30" s="47"/>
      <c r="I30" s="158">
        <v>0.20999999999999999</v>
      </c>
      <c r="J30" s="157">
        <f>ROUND(ROUND((SUM(BE90:BE326)), 2)*I30, 2)</f>
        <v>0</v>
      </c>
      <c r="K30" s="51"/>
    </row>
    <row r="31" s="1" customFormat="1" ht="14.4" customHeight="1">
      <c r="B31" s="46"/>
      <c r="C31" s="47"/>
      <c r="D31" s="47"/>
      <c r="E31" s="55" t="s">
        <v>47</v>
      </c>
      <c r="F31" s="157">
        <f>ROUND(SUM(BF90:BF326), 2)</f>
        <v>0</v>
      </c>
      <c r="G31" s="47"/>
      <c r="H31" s="47"/>
      <c r="I31" s="158">
        <v>0.14999999999999999</v>
      </c>
      <c r="J31" s="157">
        <f>ROUND(ROUND((SUM(BF90:BF326)), 2)*I31, 2)</f>
        <v>0</v>
      </c>
      <c r="K31" s="51"/>
    </row>
    <row r="32" hidden="1" s="1" customFormat="1" ht="14.4" customHeight="1">
      <c r="B32" s="46"/>
      <c r="C32" s="47"/>
      <c r="D32" s="47"/>
      <c r="E32" s="55" t="s">
        <v>48</v>
      </c>
      <c r="F32" s="157">
        <f>ROUND(SUM(BG90:BG326), 2)</f>
        <v>0</v>
      </c>
      <c r="G32" s="47"/>
      <c r="H32" s="47"/>
      <c r="I32" s="158">
        <v>0.20999999999999999</v>
      </c>
      <c r="J32" s="157">
        <v>0</v>
      </c>
      <c r="K32" s="51"/>
    </row>
    <row r="33" hidden="1" s="1" customFormat="1" ht="14.4" customHeight="1">
      <c r="B33" s="46"/>
      <c r="C33" s="47"/>
      <c r="D33" s="47"/>
      <c r="E33" s="55" t="s">
        <v>49</v>
      </c>
      <c r="F33" s="157">
        <f>ROUND(SUM(BH90:BH326), 2)</f>
        <v>0</v>
      </c>
      <c r="G33" s="47"/>
      <c r="H33" s="47"/>
      <c r="I33" s="158">
        <v>0.14999999999999999</v>
      </c>
      <c r="J33" s="157">
        <v>0</v>
      </c>
      <c r="K33" s="51"/>
    </row>
    <row r="34" hidden="1" s="1" customFormat="1" ht="14.4" customHeight="1">
      <c r="B34" s="46"/>
      <c r="C34" s="47"/>
      <c r="D34" s="47"/>
      <c r="E34" s="55" t="s">
        <v>50</v>
      </c>
      <c r="F34" s="157">
        <f>ROUND(SUM(BI90:BI326),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OPRAVA SOC. ZAŘÍZENÍ V OBJ. MJR. NOVÁKA 1455/34</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18006BSO02 - 2NP</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23</v>
      </c>
      <c r="D49" s="47"/>
      <c r="E49" s="47"/>
      <c r="F49" s="35" t="str">
        <f>F12</f>
        <v>Mjr. Nováka 1455/34,</v>
      </c>
      <c r="G49" s="47"/>
      <c r="H49" s="47"/>
      <c r="I49" s="146" t="s">
        <v>25</v>
      </c>
      <c r="J49" s="147" t="str">
        <f>IF(J12="","",J12)</f>
        <v>26. 3. 2018</v>
      </c>
      <c r="K49" s="51"/>
    </row>
    <row r="50" s="1" customFormat="1" ht="6.96" customHeight="1">
      <c r="B50" s="46"/>
      <c r="C50" s="47"/>
      <c r="D50" s="47"/>
      <c r="E50" s="47"/>
      <c r="F50" s="47"/>
      <c r="G50" s="47"/>
      <c r="H50" s="47"/>
      <c r="I50" s="144"/>
      <c r="J50" s="47"/>
      <c r="K50" s="51"/>
    </row>
    <row r="51" s="1" customFormat="1">
      <c r="B51" s="46"/>
      <c r="C51" s="40" t="s">
        <v>27</v>
      </c>
      <c r="D51" s="47"/>
      <c r="E51" s="47"/>
      <c r="F51" s="35" t="str">
        <f>E15</f>
        <v>STATUTÁRNÍ MĚSTO OSTRAVA, m.o. OSTRAVA- JIH</v>
      </c>
      <c r="G51" s="47"/>
      <c r="H51" s="47"/>
      <c r="I51" s="146" t="s">
        <v>34</v>
      </c>
      <c r="J51" s="44" t="str">
        <f>E21</f>
        <v>BYVAST pro s.r.o.</v>
      </c>
      <c r="K51" s="51"/>
    </row>
    <row r="52" s="1" customFormat="1" ht="14.4" customHeight="1">
      <c r="B52" s="46"/>
      <c r="C52" s="40" t="s">
        <v>32</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J90</f>
        <v>0</v>
      </c>
      <c r="K56" s="51"/>
      <c r="AU56" s="24" t="s">
        <v>115</v>
      </c>
    </row>
    <row r="57" s="7" customFormat="1" ht="24.96" customHeight="1">
      <c r="B57" s="177"/>
      <c r="C57" s="178"/>
      <c r="D57" s="179" t="s">
        <v>116</v>
      </c>
      <c r="E57" s="180"/>
      <c r="F57" s="180"/>
      <c r="G57" s="180"/>
      <c r="H57" s="180"/>
      <c r="I57" s="181"/>
      <c r="J57" s="182">
        <f>J91</f>
        <v>0</v>
      </c>
      <c r="K57" s="183"/>
    </row>
    <row r="58" s="8" customFormat="1" ht="19.92" customHeight="1">
      <c r="B58" s="184"/>
      <c r="C58" s="185"/>
      <c r="D58" s="186" t="s">
        <v>117</v>
      </c>
      <c r="E58" s="187"/>
      <c r="F58" s="187"/>
      <c r="G58" s="187"/>
      <c r="H58" s="187"/>
      <c r="I58" s="188"/>
      <c r="J58" s="189">
        <f>J92</f>
        <v>0</v>
      </c>
      <c r="K58" s="190"/>
    </row>
    <row r="59" s="8" customFormat="1" ht="19.92" customHeight="1">
      <c r="B59" s="184"/>
      <c r="C59" s="185"/>
      <c r="D59" s="186" t="s">
        <v>118</v>
      </c>
      <c r="E59" s="187"/>
      <c r="F59" s="187"/>
      <c r="G59" s="187"/>
      <c r="H59" s="187"/>
      <c r="I59" s="188"/>
      <c r="J59" s="189">
        <f>J137</f>
        <v>0</v>
      </c>
      <c r="K59" s="190"/>
    </row>
    <row r="60" s="8" customFormat="1" ht="19.92" customHeight="1">
      <c r="B60" s="184"/>
      <c r="C60" s="185"/>
      <c r="D60" s="186" t="s">
        <v>119</v>
      </c>
      <c r="E60" s="187"/>
      <c r="F60" s="187"/>
      <c r="G60" s="187"/>
      <c r="H60" s="187"/>
      <c r="I60" s="188"/>
      <c r="J60" s="189">
        <f>J172</f>
        <v>0</v>
      </c>
      <c r="K60" s="190"/>
    </row>
    <row r="61" s="8" customFormat="1" ht="19.92" customHeight="1">
      <c r="B61" s="184"/>
      <c r="C61" s="185"/>
      <c r="D61" s="186" t="s">
        <v>120</v>
      </c>
      <c r="E61" s="187"/>
      <c r="F61" s="187"/>
      <c r="G61" s="187"/>
      <c r="H61" s="187"/>
      <c r="I61" s="188"/>
      <c r="J61" s="189">
        <f>J182</f>
        <v>0</v>
      </c>
      <c r="K61" s="190"/>
    </row>
    <row r="62" s="7" customFormat="1" ht="24.96" customHeight="1">
      <c r="B62" s="177"/>
      <c r="C62" s="178"/>
      <c r="D62" s="179" t="s">
        <v>121</v>
      </c>
      <c r="E62" s="180"/>
      <c r="F62" s="180"/>
      <c r="G62" s="180"/>
      <c r="H62" s="180"/>
      <c r="I62" s="181"/>
      <c r="J62" s="182">
        <f>J185</f>
        <v>0</v>
      </c>
      <c r="K62" s="183"/>
    </row>
    <row r="63" s="8" customFormat="1" ht="19.92" customHeight="1">
      <c r="B63" s="184"/>
      <c r="C63" s="185"/>
      <c r="D63" s="186" t="s">
        <v>122</v>
      </c>
      <c r="E63" s="187"/>
      <c r="F63" s="187"/>
      <c r="G63" s="187"/>
      <c r="H63" s="187"/>
      <c r="I63" s="188"/>
      <c r="J63" s="189">
        <f>J186</f>
        <v>0</v>
      </c>
      <c r="K63" s="190"/>
    </row>
    <row r="64" s="8" customFormat="1" ht="19.92" customHeight="1">
      <c r="B64" s="184"/>
      <c r="C64" s="185"/>
      <c r="D64" s="186" t="s">
        <v>123</v>
      </c>
      <c r="E64" s="187"/>
      <c r="F64" s="187"/>
      <c r="G64" s="187"/>
      <c r="H64" s="187"/>
      <c r="I64" s="188"/>
      <c r="J64" s="189">
        <f>J191</f>
        <v>0</v>
      </c>
      <c r="K64" s="190"/>
    </row>
    <row r="65" s="8" customFormat="1" ht="19.92" customHeight="1">
      <c r="B65" s="184"/>
      <c r="C65" s="185"/>
      <c r="D65" s="186" t="s">
        <v>124</v>
      </c>
      <c r="E65" s="187"/>
      <c r="F65" s="187"/>
      <c r="G65" s="187"/>
      <c r="H65" s="187"/>
      <c r="I65" s="188"/>
      <c r="J65" s="189">
        <f>J198</f>
        <v>0</v>
      </c>
      <c r="K65" s="190"/>
    </row>
    <row r="66" s="8" customFormat="1" ht="19.92" customHeight="1">
      <c r="B66" s="184"/>
      <c r="C66" s="185"/>
      <c r="D66" s="186" t="s">
        <v>125</v>
      </c>
      <c r="E66" s="187"/>
      <c r="F66" s="187"/>
      <c r="G66" s="187"/>
      <c r="H66" s="187"/>
      <c r="I66" s="188"/>
      <c r="J66" s="189">
        <f>J201</f>
        <v>0</v>
      </c>
      <c r="K66" s="190"/>
    </row>
    <row r="67" s="8" customFormat="1" ht="19.92" customHeight="1">
      <c r="B67" s="184"/>
      <c r="C67" s="185"/>
      <c r="D67" s="186" t="s">
        <v>126</v>
      </c>
      <c r="E67" s="187"/>
      <c r="F67" s="187"/>
      <c r="G67" s="187"/>
      <c r="H67" s="187"/>
      <c r="I67" s="188"/>
      <c r="J67" s="189">
        <f>J226</f>
        <v>0</v>
      </c>
      <c r="K67" s="190"/>
    </row>
    <row r="68" s="8" customFormat="1" ht="19.92" customHeight="1">
      <c r="B68" s="184"/>
      <c r="C68" s="185"/>
      <c r="D68" s="186" t="s">
        <v>127</v>
      </c>
      <c r="E68" s="187"/>
      <c r="F68" s="187"/>
      <c r="G68" s="187"/>
      <c r="H68" s="187"/>
      <c r="I68" s="188"/>
      <c r="J68" s="189">
        <f>J251</f>
        <v>0</v>
      </c>
      <c r="K68" s="190"/>
    </row>
    <row r="69" s="8" customFormat="1" ht="19.92" customHeight="1">
      <c r="B69" s="184"/>
      <c r="C69" s="185"/>
      <c r="D69" s="186" t="s">
        <v>128</v>
      </c>
      <c r="E69" s="187"/>
      <c r="F69" s="187"/>
      <c r="G69" s="187"/>
      <c r="H69" s="187"/>
      <c r="I69" s="188"/>
      <c r="J69" s="189">
        <f>J277</f>
        <v>0</v>
      </c>
      <c r="K69" s="190"/>
    </row>
    <row r="70" s="8" customFormat="1" ht="19.92" customHeight="1">
      <c r="B70" s="184"/>
      <c r="C70" s="185"/>
      <c r="D70" s="186" t="s">
        <v>129</v>
      </c>
      <c r="E70" s="187"/>
      <c r="F70" s="187"/>
      <c r="G70" s="187"/>
      <c r="H70" s="187"/>
      <c r="I70" s="188"/>
      <c r="J70" s="189">
        <f>J281</f>
        <v>0</v>
      </c>
      <c r="K70" s="190"/>
    </row>
    <row r="71" s="1" customFormat="1" ht="21.84" customHeight="1">
      <c r="B71" s="46"/>
      <c r="C71" s="47"/>
      <c r="D71" s="47"/>
      <c r="E71" s="47"/>
      <c r="F71" s="47"/>
      <c r="G71" s="47"/>
      <c r="H71" s="47"/>
      <c r="I71" s="144"/>
      <c r="J71" s="47"/>
      <c r="K71" s="51"/>
    </row>
    <row r="72" s="1" customFormat="1" ht="6.96" customHeight="1">
      <c r="B72" s="67"/>
      <c r="C72" s="68"/>
      <c r="D72" s="68"/>
      <c r="E72" s="68"/>
      <c r="F72" s="68"/>
      <c r="G72" s="68"/>
      <c r="H72" s="68"/>
      <c r="I72" s="166"/>
      <c r="J72" s="68"/>
      <c r="K72" s="69"/>
    </row>
    <row r="76" s="1" customFormat="1" ht="6.96" customHeight="1">
      <c r="B76" s="70"/>
      <c r="C76" s="71"/>
      <c r="D76" s="71"/>
      <c r="E76" s="71"/>
      <c r="F76" s="71"/>
      <c r="G76" s="71"/>
      <c r="H76" s="71"/>
      <c r="I76" s="169"/>
      <c r="J76" s="71"/>
      <c r="K76" s="71"/>
      <c r="L76" s="72"/>
    </row>
    <row r="77" s="1" customFormat="1" ht="36.96" customHeight="1">
      <c r="B77" s="46"/>
      <c r="C77" s="73" t="s">
        <v>130</v>
      </c>
      <c r="D77" s="74"/>
      <c r="E77" s="74"/>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4.4" customHeight="1">
      <c r="B79" s="46"/>
      <c r="C79" s="76" t="s">
        <v>18</v>
      </c>
      <c r="D79" s="74"/>
      <c r="E79" s="74"/>
      <c r="F79" s="74"/>
      <c r="G79" s="74"/>
      <c r="H79" s="74"/>
      <c r="I79" s="191"/>
      <c r="J79" s="74"/>
      <c r="K79" s="74"/>
      <c r="L79" s="72"/>
    </row>
    <row r="80" s="1" customFormat="1" ht="16.5" customHeight="1">
      <c r="B80" s="46"/>
      <c r="C80" s="74"/>
      <c r="D80" s="74"/>
      <c r="E80" s="192" t="str">
        <f>E7</f>
        <v>OPRAVA SOC. ZAŘÍZENÍ V OBJ. MJR. NOVÁKA 1455/34</v>
      </c>
      <c r="F80" s="76"/>
      <c r="G80" s="76"/>
      <c r="H80" s="76"/>
      <c r="I80" s="191"/>
      <c r="J80" s="74"/>
      <c r="K80" s="74"/>
      <c r="L80" s="72"/>
    </row>
    <row r="81" s="1" customFormat="1" ht="14.4" customHeight="1">
      <c r="B81" s="46"/>
      <c r="C81" s="76" t="s">
        <v>109</v>
      </c>
      <c r="D81" s="74"/>
      <c r="E81" s="74"/>
      <c r="F81" s="74"/>
      <c r="G81" s="74"/>
      <c r="H81" s="74"/>
      <c r="I81" s="191"/>
      <c r="J81" s="74"/>
      <c r="K81" s="74"/>
      <c r="L81" s="72"/>
    </row>
    <row r="82" s="1" customFormat="1" ht="17.25" customHeight="1">
      <c r="B82" s="46"/>
      <c r="C82" s="74"/>
      <c r="D82" s="74"/>
      <c r="E82" s="82" t="str">
        <f>E9</f>
        <v>18006BSO02 - 2NP</v>
      </c>
      <c r="F82" s="74"/>
      <c r="G82" s="74"/>
      <c r="H82" s="74"/>
      <c r="I82" s="191"/>
      <c r="J82" s="74"/>
      <c r="K82" s="74"/>
      <c r="L82" s="72"/>
    </row>
    <row r="83" s="1" customFormat="1" ht="6.96" customHeight="1">
      <c r="B83" s="46"/>
      <c r="C83" s="74"/>
      <c r="D83" s="74"/>
      <c r="E83" s="74"/>
      <c r="F83" s="74"/>
      <c r="G83" s="74"/>
      <c r="H83" s="74"/>
      <c r="I83" s="191"/>
      <c r="J83" s="74"/>
      <c r="K83" s="74"/>
      <c r="L83" s="72"/>
    </row>
    <row r="84" s="1" customFormat="1" ht="18" customHeight="1">
      <c r="B84" s="46"/>
      <c r="C84" s="76" t="s">
        <v>23</v>
      </c>
      <c r="D84" s="74"/>
      <c r="E84" s="74"/>
      <c r="F84" s="193" t="str">
        <f>F12</f>
        <v>Mjr. Nováka 1455/34,</v>
      </c>
      <c r="G84" s="74"/>
      <c r="H84" s="74"/>
      <c r="I84" s="194" t="s">
        <v>25</v>
      </c>
      <c r="J84" s="85" t="str">
        <f>IF(J12="","",J12)</f>
        <v>26. 3. 2018</v>
      </c>
      <c r="K84" s="74"/>
      <c r="L84" s="72"/>
    </row>
    <row r="85" s="1" customFormat="1" ht="6.96" customHeight="1">
      <c r="B85" s="46"/>
      <c r="C85" s="74"/>
      <c r="D85" s="74"/>
      <c r="E85" s="74"/>
      <c r="F85" s="74"/>
      <c r="G85" s="74"/>
      <c r="H85" s="74"/>
      <c r="I85" s="191"/>
      <c r="J85" s="74"/>
      <c r="K85" s="74"/>
      <c r="L85" s="72"/>
    </row>
    <row r="86" s="1" customFormat="1">
      <c r="B86" s="46"/>
      <c r="C86" s="76" t="s">
        <v>27</v>
      </c>
      <c r="D86" s="74"/>
      <c r="E86" s="74"/>
      <c r="F86" s="193" t="str">
        <f>E15</f>
        <v>STATUTÁRNÍ MĚSTO OSTRAVA, m.o. OSTRAVA- JIH</v>
      </c>
      <c r="G86" s="74"/>
      <c r="H86" s="74"/>
      <c r="I86" s="194" t="s">
        <v>34</v>
      </c>
      <c r="J86" s="193" t="str">
        <f>E21</f>
        <v>BYVAST pro s.r.o.</v>
      </c>
      <c r="K86" s="74"/>
      <c r="L86" s="72"/>
    </row>
    <row r="87" s="1" customFormat="1" ht="14.4" customHeight="1">
      <c r="B87" s="46"/>
      <c r="C87" s="76" t="s">
        <v>32</v>
      </c>
      <c r="D87" s="74"/>
      <c r="E87" s="74"/>
      <c r="F87" s="193" t="str">
        <f>IF(E18="","",E18)</f>
        <v/>
      </c>
      <c r="G87" s="74"/>
      <c r="H87" s="74"/>
      <c r="I87" s="191"/>
      <c r="J87" s="74"/>
      <c r="K87" s="74"/>
      <c r="L87" s="72"/>
    </row>
    <row r="88" s="1" customFormat="1" ht="10.32" customHeight="1">
      <c r="B88" s="46"/>
      <c r="C88" s="74"/>
      <c r="D88" s="74"/>
      <c r="E88" s="74"/>
      <c r="F88" s="74"/>
      <c r="G88" s="74"/>
      <c r="H88" s="74"/>
      <c r="I88" s="191"/>
      <c r="J88" s="74"/>
      <c r="K88" s="74"/>
      <c r="L88" s="72"/>
    </row>
    <row r="89" s="9" customFormat="1" ht="29.28" customHeight="1">
      <c r="B89" s="195"/>
      <c r="C89" s="196" t="s">
        <v>131</v>
      </c>
      <c r="D89" s="197" t="s">
        <v>60</v>
      </c>
      <c r="E89" s="197" t="s">
        <v>56</v>
      </c>
      <c r="F89" s="197" t="s">
        <v>132</v>
      </c>
      <c r="G89" s="197" t="s">
        <v>133</v>
      </c>
      <c r="H89" s="197" t="s">
        <v>134</v>
      </c>
      <c r="I89" s="198" t="s">
        <v>135</v>
      </c>
      <c r="J89" s="197" t="s">
        <v>113</v>
      </c>
      <c r="K89" s="199" t="s">
        <v>136</v>
      </c>
      <c r="L89" s="200"/>
      <c r="M89" s="102" t="s">
        <v>137</v>
      </c>
      <c r="N89" s="103" t="s">
        <v>45</v>
      </c>
      <c r="O89" s="103" t="s">
        <v>138</v>
      </c>
      <c r="P89" s="103" t="s">
        <v>139</v>
      </c>
      <c r="Q89" s="103" t="s">
        <v>140</v>
      </c>
      <c r="R89" s="103" t="s">
        <v>141</v>
      </c>
      <c r="S89" s="103" t="s">
        <v>142</v>
      </c>
      <c r="T89" s="104" t="s">
        <v>143</v>
      </c>
    </row>
    <row r="90" s="1" customFormat="1" ht="29.28" customHeight="1">
      <c r="B90" s="46"/>
      <c r="C90" s="108" t="s">
        <v>114</v>
      </c>
      <c r="D90" s="74"/>
      <c r="E90" s="74"/>
      <c r="F90" s="74"/>
      <c r="G90" s="74"/>
      <c r="H90" s="74"/>
      <c r="I90" s="191"/>
      <c r="J90" s="201">
        <f>BK90</f>
        <v>0</v>
      </c>
      <c r="K90" s="74"/>
      <c r="L90" s="72"/>
      <c r="M90" s="105"/>
      <c r="N90" s="106"/>
      <c r="O90" s="106"/>
      <c r="P90" s="202">
        <f>P91+P185</f>
        <v>0</v>
      </c>
      <c r="Q90" s="106"/>
      <c r="R90" s="202">
        <f>R91+R185</f>
        <v>8.8752412200000013</v>
      </c>
      <c r="S90" s="106"/>
      <c r="T90" s="203">
        <f>T91+T185</f>
        <v>14.642098600000002</v>
      </c>
      <c r="AT90" s="24" t="s">
        <v>74</v>
      </c>
      <c r="AU90" s="24" t="s">
        <v>115</v>
      </c>
      <c r="BK90" s="204">
        <f>BK91+BK185</f>
        <v>0</v>
      </c>
    </row>
    <row r="91" s="10" customFormat="1" ht="37.44" customHeight="1">
      <c r="B91" s="205"/>
      <c r="C91" s="206"/>
      <c r="D91" s="207" t="s">
        <v>74</v>
      </c>
      <c r="E91" s="208" t="s">
        <v>144</v>
      </c>
      <c r="F91" s="208" t="s">
        <v>145</v>
      </c>
      <c r="G91" s="206"/>
      <c r="H91" s="206"/>
      <c r="I91" s="209"/>
      <c r="J91" s="210">
        <f>BK91</f>
        <v>0</v>
      </c>
      <c r="K91" s="206"/>
      <c r="L91" s="211"/>
      <c r="M91" s="212"/>
      <c r="N91" s="213"/>
      <c r="O91" s="213"/>
      <c r="P91" s="214">
        <f>P92+P137+P172+P182</f>
        <v>0</v>
      </c>
      <c r="Q91" s="213"/>
      <c r="R91" s="214">
        <f>R92+R137+R172+R182</f>
        <v>7.4019856000000015</v>
      </c>
      <c r="S91" s="213"/>
      <c r="T91" s="215">
        <f>T92+T137+T172+T182</f>
        <v>13.636129600000002</v>
      </c>
      <c r="AR91" s="216" t="s">
        <v>83</v>
      </c>
      <c r="AT91" s="217" t="s">
        <v>74</v>
      </c>
      <c r="AU91" s="217" t="s">
        <v>75</v>
      </c>
      <c r="AY91" s="216" t="s">
        <v>146</v>
      </c>
      <c r="BK91" s="218">
        <f>BK92+BK137+BK172+BK182</f>
        <v>0</v>
      </c>
    </row>
    <row r="92" s="10" customFormat="1" ht="19.92" customHeight="1">
      <c r="B92" s="205"/>
      <c r="C92" s="206"/>
      <c r="D92" s="207" t="s">
        <v>74</v>
      </c>
      <c r="E92" s="219" t="s">
        <v>147</v>
      </c>
      <c r="F92" s="219" t="s">
        <v>148</v>
      </c>
      <c r="G92" s="206"/>
      <c r="H92" s="206"/>
      <c r="I92" s="209"/>
      <c r="J92" s="220">
        <f>BK92</f>
        <v>0</v>
      </c>
      <c r="K92" s="206"/>
      <c r="L92" s="211"/>
      <c r="M92" s="212"/>
      <c r="N92" s="213"/>
      <c r="O92" s="213"/>
      <c r="P92" s="214">
        <f>SUM(P93:P136)</f>
        <v>0</v>
      </c>
      <c r="Q92" s="213"/>
      <c r="R92" s="214">
        <f>SUM(R93:R136)</f>
        <v>7.4011464000000018</v>
      </c>
      <c r="S92" s="213"/>
      <c r="T92" s="215">
        <f>SUM(T93:T136)</f>
        <v>0</v>
      </c>
      <c r="AR92" s="216" t="s">
        <v>83</v>
      </c>
      <c r="AT92" s="217" t="s">
        <v>74</v>
      </c>
      <c r="AU92" s="217" t="s">
        <v>83</v>
      </c>
      <c r="AY92" s="216" t="s">
        <v>146</v>
      </c>
      <c r="BK92" s="218">
        <f>SUM(BK93:BK136)</f>
        <v>0</v>
      </c>
    </row>
    <row r="93" s="1" customFormat="1" ht="25.5" customHeight="1">
      <c r="B93" s="46"/>
      <c r="C93" s="221" t="s">
        <v>83</v>
      </c>
      <c r="D93" s="221" t="s">
        <v>149</v>
      </c>
      <c r="E93" s="222" t="s">
        <v>150</v>
      </c>
      <c r="F93" s="223" t="s">
        <v>151</v>
      </c>
      <c r="G93" s="224" t="s">
        <v>152</v>
      </c>
      <c r="H93" s="225">
        <v>20.98</v>
      </c>
      <c r="I93" s="226"/>
      <c r="J93" s="227">
        <f>ROUND(I93*H93,2)</f>
        <v>0</v>
      </c>
      <c r="K93" s="223" t="s">
        <v>153</v>
      </c>
      <c r="L93" s="72"/>
      <c r="M93" s="228" t="s">
        <v>21</v>
      </c>
      <c r="N93" s="229" t="s">
        <v>46</v>
      </c>
      <c r="O93" s="47"/>
      <c r="P93" s="230">
        <f>O93*H93</f>
        <v>0</v>
      </c>
      <c r="Q93" s="230">
        <v>0.0043800000000000002</v>
      </c>
      <c r="R93" s="230">
        <f>Q93*H93</f>
        <v>0.091892400000000013</v>
      </c>
      <c r="S93" s="230">
        <v>0</v>
      </c>
      <c r="T93" s="231">
        <f>S93*H93</f>
        <v>0</v>
      </c>
      <c r="AR93" s="24" t="s">
        <v>154</v>
      </c>
      <c r="AT93" s="24" t="s">
        <v>149</v>
      </c>
      <c r="AU93" s="24" t="s">
        <v>85</v>
      </c>
      <c r="AY93" s="24" t="s">
        <v>146</v>
      </c>
      <c r="BE93" s="232">
        <f>IF(N93="základní",J93,0)</f>
        <v>0</v>
      </c>
      <c r="BF93" s="232">
        <f>IF(N93="snížená",J93,0)</f>
        <v>0</v>
      </c>
      <c r="BG93" s="232">
        <f>IF(N93="zákl. přenesená",J93,0)</f>
        <v>0</v>
      </c>
      <c r="BH93" s="232">
        <f>IF(N93="sníž. přenesená",J93,0)</f>
        <v>0</v>
      </c>
      <c r="BI93" s="232">
        <f>IF(N93="nulová",J93,0)</f>
        <v>0</v>
      </c>
      <c r="BJ93" s="24" t="s">
        <v>83</v>
      </c>
      <c r="BK93" s="232">
        <f>ROUND(I93*H93,2)</f>
        <v>0</v>
      </c>
      <c r="BL93" s="24" t="s">
        <v>154</v>
      </c>
      <c r="BM93" s="24" t="s">
        <v>155</v>
      </c>
    </row>
    <row r="94" s="1" customFormat="1">
      <c r="B94" s="46"/>
      <c r="C94" s="74"/>
      <c r="D94" s="233" t="s">
        <v>156</v>
      </c>
      <c r="E94" s="74"/>
      <c r="F94" s="234" t="s">
        <v>157</v>
      </c>
      <c r="G94" s="74"/>
      <c r="H94" s="74"/>
      <c r="I94" s="191"/>
      <c r="J94" s="74"/>
      <c r="K94" s="74"/>
      <c r="L94" s="72"/>
      <c r="M94" s="235"/>
      <c r="N94" s="47"/>
      <c r="O94" s="47"/>
      <c r="P94" s="47"/>
      <c r="Q94" s="47"/>
      <c r="R94" s="47"/>
      <c r="S94" s="47"/>
      <c r="T94" s="95"/>
      <c r="AT94" s="24" t="s">
        <v>156</v>
      </c>
      <c r="AU94" s="24" t="s">
        <v>85</v>
      </c>
    </row>
    <row r="95" s="11" customFormat="1">
      <c r="B95" s="236"/>
      <c r="C95" s="237"/>
      <c r="D95" s="233" t="s">
        <v>158</v>
      </c>
      <c r="E95" s="238" t="s">
        <v>21</v>
      </c>
      <c r="F95" s="239" t="s">
        <v>426</v>
      </c>
      <c r="G95" s="237"/>
      <c r="H95" s="240">
        <v>5.04</v>
      </c>
      <c r="I95" s="241"/>
      <c r="J95" s="237"/>
      <c r="K95" s="237"/>
      <c r="L95" s="242"/>
      <c r="M95" s="243"/>
      <c r="N95" s="244"/>
      <c r="O95" s="244"/>
      <c r="P95" s="244"/>
      <c r="Q95" s="244"/>
      <c r="R95" s="244"/>
      <c r="S95" s="244"/>
      <c r="T95" s="245"/>
      <c r="AT95" s="246" t="s">
        <v>158</v>
      </c>
      <c r="AU95" s="246" t="s">
        <v>85</v>
      </c>
      <c r="AV95" s="11" t="s">
        <v>85</v>
      </c>
      <c r="AW95" s="11" t="s">
        <v>38</v>
      </c>
      <c r="AX95" s="11" t="s">
        <v>75</v>
      </c>
      <c r="AY95" s="246" t="s">
        <v>146</v>
      </c>
    </row>
    <row r="96" s="11" customFormat="1">
      <c r="B96" s="236"/>
      <c r="C96" s="237"/>
      <c r="D96" s="233" t="s">
        <v>158</v>
      </c>
      <c r="E96" s="238" t="s">
        <v>21</v>
      </c>
      <c r="F96" s="239" t="s">
        <v>427</v>
      </c>
      <c r="G96" s="237"/>
      <c r="H96" s="240">
        <v>0.95999999999999996</v>
      </c>
      <c r="I96" s="241"/>
      <c r="J96" s="237"/>
      <c r="K96" s="237"/>
      <c r="L96" s="242"/>
      <c r="M96" s="243"/>
      <c r="N96" s="244"/>
      <c r="O96" s="244"/>
      <c r="P96" s="244"/>
      <c r="Q96" s="244"/>
      <c r="R96" s="244"/>
      <c r="S96" s="244"/>
      <c r="T96" s="245"/>
      <c r="AT96" s="246" t="s">
        <v>158</v>
      </c>
      <c r="AU96" s="246" t="s">
        <v>85</v>
      </c>
      <c r="AV96" s="11" t="s">
        <v>85</v>
      </c>
      <c r="AW96" s="11" t="s">
        <v>38</v>
      </c>
      <c r="AX96" s="11" t="s">
        <v>75</v>
      </c>
      <c r="AY96" s="246" t="s">
        <v>146</v>
      </c>
    </row>
    <row r="97" s="11" customFormat="1">
      <c r="B97" s="236"/>
      <c r="C97" s="237"/>
      <c r="D97" s="233" t="s">
        <v>158</v>
      </c>
      <c r="E97" s="238" t="s">
        <v>21</v>
      </c>
      <c r="F97" s="239" t="s">
        <v>428</v>
      </c>
      <c r="G97" s="237"/>
      <c r="H97" s="240">
        <v>1.74</v>
      </c>
      <c r="I97" s="241"/>
      <c r="J97" s="237"/>
      <c r="K97" s="237"/>
      <c r="L97" s="242"/>
      <c r="M97" s="243"/>
      <c r="N97" s="244"/>
      <c r="O97" s="244"/>
      <c r="P97" s="244"/>
      <c r="Q97" s="244"/>
      <c r="R97" s="244"/>
      <c r="S97" s="244"/>
      <c r="T97" s="245"/>
      <c r="AT97" s="246" t="s">
        <v>158</v>
      </c>
      <c r="AU97" s="246" t="s">
        <v>85</v>
      </c>
      <c r="AV97" s="11" t="s">
        <v>85</v>
      </c>
      <c r="AW97" s="11" t="s">
        <v>38</v>
      </c>
      <c r="AX97" s="11" t="s">
        <v>75</v>
      </c>
      <c r="AY97" s="246" t="s">
        <v>146</v>
      </c>
    </row>
    <row r="98" s="11" customFormat="1">
      <c r="B98" s="236"/>
      <c r="C98" s="237"/>
      <c r="D98" s="233" t="s">
        <v>158</v>
      </c>
      <c r="E98" s="238" t="s">
        <v>21</v>
      </c>
      <c r="F98" s="239" t="s">
        <v>429</v>
      </c>
      <c r="G98" s="237"/>
      <c r="H98" s="240">
        <v>1.6799999999999999</v>
      </c>
      <c r="I98" s="241"/>
      <c r="J98" s="237"/>
      <c r="K98" s="237"/>
      <c r="L98" s="242"/>
      <c r="M98" s="243"/>
      <c r="N98" s="244"/>
      <c r="O98" s="244"/>
      <c r="P98" s="244"/>
      <c r="Q98" s="244"/>
      <c r="R98" s="244"/>
      <c r="S98" s="244"/>
      <c r="T98" s="245"/>
      <c r="AT98" s="246" t="s">
        <v>158</v>
      </c>
      <c r="AU98" s="246" t="s">
        <v>85</v>
      </c>
      <c r="AV98" s="11" t="s">
        <v>85</v>
      </c>
      <c r="AW98" s="11" t="s">
        <v>38</v>
      </c>
      <c r="AX98" s="11" t="s">
        <v>75</v>
      </c>
      <c r="AY98" s="246" t="s">
        <v>146</v>
      </c>
    </row>
    <row r="99" s="11" customFormat="1">
      <c r="B99" s="236"/>
      <c r="C99" s="237"/>
      <c r="D99" s="233" t="s">
        <v>158</v>
      </c>
      <c r="E99" s="238" t="s">
        <v>21</v>
      </c>
      <c r="F99" s="239" t="s">
        <v>430</v>
      </c>
      <c r="G99" s="237"/>
      <c r="H99" s="240">
        <v>3</v>
      </c>
      <c r="I99" s="241"/>
      <c r="J99" s="237"/>
      <c r="K99" s="237"/>
      <c r="L99" s="242"/>
      <c r="M99" s="243"/>
      <c r="N99" s="244"/>
      <c r="O99" s="244"/>
      <c r="P99" s="244"/>
      <c r="Q99" s="244"/>
      <c r="R99" s="244"/>
      <c r="S99" s="244"/>
      <c r="T99" s="245"/>
      <c r="AT99" s="246" t="s">
        <v>158</v>
      </c>
      <c r="AU99" s="246" t="s">
        <v>85</v>
      </c>
      <c r="AV99" s="11" t="s">
        <v>85</v>
      </c>
      <c r="AW99" s="11" t="s">
        <v>38</v>
      </c>
      <c r="AX99" s="11" t="s">
        <v>75</v>
      </c>
      <c r="AY99" s="246" t="s">
        <v>146</v>
      </c>
    </row>
    <row r="100" s="11" customFormat="1">
      <c r="B100" s="236"/>
      <c r="C100" s="237"/>
      <c r="D100" s="233" t="s">
        <v>158</v>
      </c>
      <c r="E100" s="238" t="s">
        <v>21</v>
      </c>
      <c r="F100" s="239" t="s">
        <v>431</v>
      </c>
      <c r="G100" s="237"/>
      <c r="H100" s="240">
        <v>4.3200000000000003</v>
      </c>
      <c r="I100" s="241"/>
      <c r="J100" s="237"/>
      <c r="K100" s="237"/>
      <c r="L100" s="242"/>
      <c r="M100" s="243"/>
      <c r="N100" s="244"/>
      <c r="O100" s="244"/>
      <c r="P100" s="244"/>
      <c r="Q100" s="244"/>
      <c r="R100" s="244"/>
      <c r="S100" s="244"/>
      <c r="T100" s="245"/>
      <c r="AT100" s="246" t="s">
        <v>158</v>
      </c>
      <c r="AU100" s="246" t="s">
        <v>85</v>
      </c>
      <c r="AV100" s="11" t="s">
        <v>85</v>
      </c>
      <c r="AW100" s="11" t="s">
        <v>38</v>
      </c>
      <c r="AX100" s="11" t="s">
        <v>75</v>
      </c>
      <c r="AY100" s="246" t="s">
        <v>146</v>
      </c>
    </row>
    <row r="101" s="11" customFormat="1">
      <c r="B101" s="236"/>
      <c r="C101" s="237"/>
      <c r="D101" s="233" t="s">
        <v>158</v>
      </c>
      <c r="E101" s="238" t="s">
        <v>21</v>
      </c>
      <c r="F101" s="239" t="s">
        <v>432</v>
      </c>
      <c r="G101" s="237"/>
      <c r="H101" s="240">
        <v>4.2400000000000002</v>
      </c>
      <c r="I101" s="241"/>
      <c r="J101" s="237"/>
      <c r="K101" s="237"/>
      <c r="L101" s="242"/>
      <c r="M101" s="243"/>
      <c r="N101" s="244"/>
      <c r="O101" s="244"/>
      <c r="P101" s="244"/>
      <c r="Q101" s="244"/>
      <c r="R101" s="244"/>
      <c r="S101" s="244"/>
      <c r="T101" s="245"/>
      <c r="AT101" s="246" t="s">
        <v>158</v>
      </c>
      <c r="AU101" s="246" t="s">
        <v>85</v>
      </c>
      <c r="AV101" s="11" t="s">
        <v>85</v>
      </c>
      <c r="AW101" s="11" t="s">
        <v>38</v>
      </c>
      <c r="AX101" s="11" t="s">
        <v>75</v>
      </c>
      <c r="AY101" s="246" t="s">
        <v>146</v>
      </c>
    </row>
    <row r="102" s="12" customFormat="1">
      <c r="B102" s="247"/>
      <c r="C102" s="248"/>
      <c r="D102" s="233" t="s">
        <v>158</v>
      </c>
      <c r="E102" s="249" t="s">
        <v>21</v>
      </c>
      <c r="F102" s="250" t="s">
        <v>165</v>
      </c>
      <c r="G102" s="248"/>
      <c r="H102" s="251">
        <v>20.98</v>
      </c>
      <c r="I102" s="252"/>
      <c r="J102" s="248"/>
      <c r="K102" s="248"/>
      <c r="L102" s="253"/>
      <c r="M102" s="254"/>
      <c r="N102" s="255"/>
      <c r="O102" s="255"/>
      <c r="P102" s="255"/>
      <c r="Q102" s="255"/>
      <c r="R102" s="255"/>
      <c r="S102" s="255"/>
      <c r="T102" s="256"/>
      <c r="AT102" s="257" t="s">
        <v>158</v>
      </c>
      <c r="AU102" s="257" t="s">
        <v>85</v>
      </c>
      <c r="AV102" s="12" t="s">
        <v>154</v>
      </c>
      <c r="AW102" s="12" t="s">
        <v>38</v>
      </c>
      <c r="AX102" s="12" t="s">
        <v>83</v>
      </c>
      <c r="AY102" s="257" t="s">
        <v>146</v>
      </c>
    </row>
    <row r="103" s="1" customFormat="1" ht="25.5" customHeight="1">
      <c r="B103" s="46"/>
      <c r="C103" s="221" t="s">
        <v>85</v>
      </c>
      <c r="D103" s="221" t="s">
        <v>149</v>
      </c>
      <c r="E103" s="222" t="s">
        <v>166</v>
      </c>
      <c r="F103" s="223" t="s">
        <v>167</v>
      </c>
      <c r="G103" s="224" t="s">
        <v>152</v>
      </c>
      <c r="H103" s="225">
        <v>20.98</v>
      </c>
      <c r="I103" s="226"/>
      <c r="J103" s="227">
        <f>ROUND(I103*H103,2)</f>
        <v>0</v>
      </c>
      <c r="K103" s="223" t="s">
        <v>153</v>
      </c>
      <c r="L103" s="72"/>
      <c r="M103" s="228" t="s">
        <v>21</v>
      </c>
      <c r="N103" s="229" t="s">
        <v>46</v>
      </c>
      <c r="O103" s="47"/>
      <c r="P103" s="230">
        <f>O103*H103</f>
        <v>0</v>
      </c>
      <c r="Q103" s="230">
        <v>0.0030000000000000001</v>
      </c>
      <c r="R103" s="230">
        <f>Q103*H103</f>
        <v>0.062939999999999996</v>
      </c>
      <c r="S103" s="230">
        <v>0</v>
      </c>
      <c r="T103" s="231">
        <f>S103*H103</f>
        <v>0</v>
      </c>
      <c r="AR103" s="24" t="s">
        <v>154</v>
      </c>
      <c r="AT103" s="24" t="s">
        <v>149</v>
      </c>
      <c r="AU103" s="24" t="s">
        <v>85</v>
      </c>
      <c r="AY103" s="24" t="s">
        <v>146</v>
      </c>
      <c r="BE103" s="232">
        <f>IF(N103="základní",J103,0)</f>
        <v>0</v>
      </c>
      <c r="BF103" s="232">
        <f>IF(N103="snížená",J103,0)</f>
        <v>0</v>
      </c>
      <c r="BG103" s="232">
        <f>IF(N103="zákl. přenesená",J103,0)</f>
        <v>0</v>
      </c>
      <c r="BH103" s="232">
        <f>IF(N103="sníž. přenesená",J103,0)</f>
        <v>0</v>
      </c>
      <c r="BI103" s="232">
        <f>IF(N103="nulová",J103,0)</f>
        <v>0</v>
      </c>
      <c r="BJ103" s="24" t="s">
        <v>83</v>
      </c>
      <c r="BK103" s="232">
        <f>ROUND(I103*H103,2)</f>
        <v>0</v>
      </c>
      <c r="BL103" s="24" t="s">
        <v>154</v>
      </c>
      <c r="BM103" s="24" t="s">
        <v>168</v>
      </c>
    </row>
    <row r="104" s="1" customFormat="1" ht="16.5" customHeight="1">
      <c r="B104" s="46"/>
      <c r="C104" s="221" t="s">
        <v>169</v>
      </c>
      <c r="D104" s="221" t="s">
        <v>149</v>
      </c>
      <c r="E104" s="222" t="s">
        <v>170</v>
      </c>
      <c r="F104" s="223" t="s">
        <v>171</v>
      </c>
      <c r="G104" s="224" t="s">
        <v>152</v>
      </c>
      <c r="H104" s="225">
        <v>80.439999999999998</v>
      </c>
      <c r="I104" s="226"/>
      <c r="J104" s="227">
        <f>ROUND(I104*H104,2)</f>
        <v>0</v>
      </c>
      <c r="K104" s="223" t="s">
        <v>153</v>
      </c>
      <c r="L104" s="72"/>
      <c r="M104" s="228" t="s">
        <v>21</v>
      </c>
      <c r="N104" s="229" t="s">
        <v>46</v>
      </c>
      <c r="O104" s="47"/>
      <c r="P104" s="230">
        <f>O104*H104</f>
        <v>0</v>
      </c>
      <c r="Q104" s="230">
        <v>0.0030000000000000001</v>
      </c>
      <c r="R104" s="230">
        <f>Q104*H104</f>
        <v>0.24132000000000001</v>
      </c>
      <c r="S104" s="230">
        <v>0</v>
      </c>
      <c r="T104" s="231">
        <f>S104*H104</f>
        <v>0</v>
      </c>
      <c r="AR104" s="24" t="s">
        <v>154</v>
      </c>
      <c r="AT104" s="24" t="s">
        <v>149</v>
      </c>
      <c r="AU104" s="24" t="s">
        <v>85</v>
      </c>
      <c r="AY104" s="24" t="s">
        <v>146</v>
      </c>
      <c r="BE104" s="232">
        <f>IF(N104="základní",J104,0)</f>
        <v>0</v>
      </c>
      <c r="BF104" s="232">
        <f>IF(N104="snížená",J104,0)</f>
        <v>0</v>
      </c>
      <c r="BG104" s="232">
        <f>IF(N104="zákl. přenesená",J104,0)</f>
        <v>0</v>
      </c>
      <c r="BH104" s="232">
        <f>IF(N104="sníž. přenesená",J104,0)</f>
        <v>0</v>
      </c>
      <c r="BI104" s="232">
        <f>IF(N104="nulová",J104,0)</f>
        <v>0</v>
      </c>
      <c r="BJ104" s="24" t="s">
        <v>83</v>
      </c>
      <c r="BK104" s="232">
        <f>ROUND(I104*H104,2)</f>
        <v>0</v>
      </c>
      <c r="BL104" s="24" t="s">
        <v>154</v>
      </c>
      <c r="BM104" s="24" t="s">
        <v>172</v>
      </c>
    </row>
    <row r="105" s="11" customFormat="1">
      <c r="B105" s="236"/>
      <c r="C105" s="237"/>
      <c r="D105" s="233" t="s">
        <v>158</v>
      </c>
      <c r="E105" s="238" t="s">
        <v>21</v>
      </c>
      <c r="F105" s="239" t="s">
        <v>433</v>
      </c>
      <c r="G105" s="237"/>
      <c r="H105" s="240">
        <v>26.899999999999999</v>
      </c>
      <c r="I105" s="241"/>
      <c r="J105" s="237"/>
      <c r="K105" s="237"/>
      <c r="L105" s="242"/>
      <c r="M105" s="243"/>
      <c r="N105" s="244"/>
      <c r="O105" s="244"/>
      <c r="P105" s="244"/>
      <c r="Q105" s="244"/>
      <c r="R105" s="244"/>
      <c r="S105" s="244"/>
      <c r="T105" s="245"/>
      <c r="AT105" s="246" t="s">
        <v>158</v>
      </c>
      <c r="AU105" s="246" t="s">
        <v>85</v>
      </c>
      <c r="AV105" s="11" t="s">
        <v>85</v>
      </c>
      <c r="AW105" s="11" t="s">
        <v>38</v>
      </c>
      <c r="AX105" s="11" t="s">
        <v>75</v>
      </c>
      <c r="AY105" s="246" t="s">
        <v>146</v>
      </c>
    </row>
    <row r="106" s="11" customFormat="1">
      <c r="B106" s="236"/>
      <c r="C106" s="237"/>
      <c r="D106" s="233" t="s">
        <v>158</v>
      </c>
      <c r="E106" s="238" t="s">
        <v>21</v>
      </c>
      <c r="F106" s="239" t="s">
        <v>434</v>
      </c>
      <c r="G106" s="237"/>
      <c r="H106" s="240">
        <v>11.390000000000001</v>
      </c>
      <c r="I106" s="241"/>
      <c r="J106" s="237"/>
      <c r="K106" s="237"/>
      <c r="L106" s="242"/>
      <c r="M106" s="243"/>
      <c r="N106" s="244"/>
      <c r="O106" s="244"/>
      <c r="P106" s="244"/>
      <c r="Q106" s="244"/>
      <c r="R106" s="244"/>
      <c r="S106" s="244"/>
      <c r="T106" s="245"/>
      <c r="AT106" s="246" t="s">
        <v>158</v>
      </c>
      <c r="AU106" s="246" t="s">
        <v>85</v>
      </c>
      <c r="AV106" s="11" t="s">
        <v>85</v>
      </c>
      <c r="AW106" s="11" t="s">
        <v>38</v>
      </c>
      <c r="AX106" s="11" t="s">
        <v>75</v>
      </c>
      <c r="AY106" s="246" t="s">
        <v>146</v>
      </c>
    </row>
    <row r="107" s="11" customFormat="1">
      <c r="B107" s="236"/>
      <c r="C107" s="237"/>
      <c r="D107" s="233" t="s">
        <v>158</v>
      </c>
      <c r="E107" s="238" t="s">
        <v>21</v>
      </c>
      <c r="F107" s="239" t="s">
        <v>435</v>
      </c>
      <c r="G107" s="237"/>
      <c r="H107" s="240">
        <v>13.32</v>
      </c>
      <c r="I107" s="241"/>
      <c r="J107" s="237"/>
      <c r="K107" s="237"/>
      <c r="L107" s="242"/>
      <c r="M107" s="243"/>
      <c r="N107" s="244"/>
      <c r="O107" s="244"/>
      <c r="P107" s="244"/>
      <c r="Q107" s="244"/>
      <c r="R107" s="244"/>
      <c r="S107" s="244"/>
      <c r="T107" s="245"/>
      <c r="AT107" s="246" t="s">
        <v>158</v>
      </c>
      <c r="AU107" s="246" t="s">
        <v>85</v>
      </c>
      <c r="AV107" s="11" t="s">
        <v>85</v>
      </c>
      <c r="AW107" s="11" t="s">
        <v>38</v>
      </c>
      <c r="AX107" s="11" t="s">
        <v>75</v>
      </c>
      <c r="AY107" s="246" t="s">
        <v>146</v>
      </c>
    </row>
    <row r="108" s="11" customFormat="1">
      <c r="B108" s="236"/>
      <c r="C108" s="237"/>
      <c r="D108" s="233" t="s">
        <v>158</v>
      </c>
      <c r="E108" s="238" t="s">
        <v>21</v>
      </c>
      <c r="F108" s="239" t="s">
        <v>436</v>
      </c>
      <c r="G108" s="237"/>
      <c r="H108" s="240">
        <v>13</v>
      </c>
      <c r="I108" s="241"/>
      <c r="J108" s="237"/>
      <c r="K108" s="237"/>
      <c r="L108" s="242"/>
      <c r="M108" s="243"/>
      <c r="N108" s="244"/>
      <c r="O108" s="244"/>
      <c r="P108" s="244"/>
      <c r="Q108" s="244"/>
      <c r="R108" s="244"/>
      <c r="S108" s="244"/>
      <c r="T108" s="245"/>
      <c r="AT108" s="246" t="s">
        <v>158</v>
      </c>
      <c r="AU108" s="246" t="s">
        <v>85</v>
      </c>
      <c r="AV108" s="11" t="s">
        <v>85</v>
      </c>
      <c r="AW108" s="11" t="s">
        <v>38</v>
      </c>
      <c r="AX108" s="11" t="s">
        <v>75</v>
      </c>
      <c r="AY108" s="246" t="s">
        <v>146</v>
      </c>
    </row>
    <row r="109" s="11" customFormat="1">
      <c r="B109" s="236"/>
      <c r="C109" s="237"/>
      <c r="D109" s="233" t="s">
        <v>158</v>
      </c>
      <c r="E109" s="238" t="s">
        <v>21</v>
      </c>
      <c r="F109" s="239" t="s">
        <v>437</v>
      </c>
      <c r="G109" s="237"/>
      <c r="H109" s="240">
        <v>19.719999999999999</v>
      </c>
      <c r="I109" s="241"/>
      <c r="J109" s="237"/>
      <c r="K109" s="237"/>
      <c r="L109" s="242"/>
      <c r="M109" s="243"/>
      <c r="N109" s="244"/>
      <c r="O109" s="244"/>
      <c r="P109" s="244"/>
      <c r="Q109" s="244"/>
      <c r="R109" s="244"/>
      <c r="S109" s="244"/>
      <c r="T109" s="245"/>
      <c r="AT109" s="246" t="s">
        <v>158</v>
      </c>
      <c r="AU109" s="246" t="s">
        <v>85</v>
      </c>
      <c r="AV109" s="11" t="s">
        <v>85</v>
      </c>
      <c r="AW109" s="11" t="s">
        <v>38</v>
      </c>
      <c r="AX109" s="11" t="s">
        <v>75</v>
      </c>
      <c r="AY109" s="246" t="s">
        <v>146</v>
      </c>
    </row>
    <row r="110" s="11" customFormat="1">
      <c r="B110" s="236"/>
      <c r="C110" s="237"/>
      <c r="D110" s="233" t="s">
        <v>158</v>
      </c>
      <c r="E110" s="238" t="s">
        <v>21</v>
      </c>
      <c r="F110" s="239" t="s">
        <v>438</v>
      </c>
      <c r="G110" s="237"/>
      <c r="H110" s="240">
        <v>24.850000000000001</v>
      </c>
      <c r="I110" s="241"/>
      <c r="J110" s="237"/>
      <c r="K110" s="237"/>
      <c r="L110" s="242"/>
      <c r="M110" s="243"/>
      <c r="N110" s="244"/>
      <c r="O110" s="244"/>
      <c r="P110" s="244"/>
      <c r="Q110" s="244"/>
      <c r="R110" s="244"/>
      <c r="S110" s="244"/>
      <c r="T110" s="245"/>
      <c r="AT110" s="246" t="s">
        <v>158</v>
      </c>
      <c r="AU110" s="246" t="s">
        <v>85</v>
      </c>
      <c r="AV110" s="11" t="s">
        <v>85</v>
      </c>
      <c r="AW110" s="11" t="s">
        <v>38</v>
      </c>
      <c r="AX110" s="11" t="s">
        <v>75</v>
      </c>
      <c r="AY110" s="246" t="s">
        <v>146</v>
      </c>
    </row>
    <row r="111" s="11" customFormat="1">
      <c r="B111" s="236"/>
      <c r="C111" s="237"/>
      <c r="D111" s="233" t="s">
        <v>158</v>
      </c>
      <c r="E111" s="238" t="s">
        <v>21</v>
      </c>
      <c r="F111" s="239" t="s">
        <v>439</v>
      </c>
      <c r="G111" s="237"/>
      <c r="H111" s="240">
        <v>21.649999999999999</v>
      </c>
      <c r="I111" s="241"/>
      <c r="J111" s="237"/>
      <c r="K111" s="237"/>
      <c r="L111" s="242"/>
      <c r="M111" s="243"/>
      <c r="N111" s="244"/>
      <c r="O111" s="244"/>
      <c r="P111" s="244"/>
      <c r="Q111" s="244"/>
      <c r="R111" s="244"/>
      <c r="S111" s="244"/>
      <c r="T111" s="245"/>
      <c r="AT111" s="246" t="s">
        <v>158</v>
      </c>
      <c r="AU111" s="246" t="s">
        <v>85</v>
      </c>
      <c r="AV111" s="11" t="s">
        <v>85</v>
      </c>
      <c r="AW111" s="11" t="s">
        <v>38</v>
      </c>
      <c r="AX111" s="11" t="s">
        <v>75</v>
      </c>
      <c r="AY111" s="246" t="s">
        <v>146</v>
      </c>
    </row>
    <row r="112" s="13" customFormat="1">
      <c r="B112" s="258"/>
      <c r="C112" s="259"/>
      <c r="D112" s="233" t="s">
        <v>158</v>
      </c>
      <c r="E112" s="260" t="s">
        <v>21</v>
      </c>
      <c r="F112" s="261" t="s">
        <v>179</v>
      </c>
      <c r="G112" s="259"/>
      <c r="H112" s="262">
        <v>130.83000000000001</v>
      </c>
      <c r="I112" s="263"/>
      <c r="J112" s="259"/>
      <c r="K112" s="259"/>
      <c r="L112" s="264"/>
      <c r="M112" s="265"/>
      <c r="N112" s="266"/>
      <c r="O112" s="266"/>
      <c r="P112" s="266"/>
      <c r="Q112" s="266"/>
      <c r="R112" s="266"/>
      <c r="S112" s="266"/>
      <c r="T112" s="267"/>
      <c r="AT112" s="268" t="s">
        <v>158</v>
      </c>
      <c r="AU112" s="268" t="s">
        <v>85</v>
      </c>
      <c r="AV112" s="13" t="s">
        <v>169</v>
      </c>
      <c r="AW112" s="13" t="s">
        <v>38</v>
      </c>
      <c r="AX112" s="13" t="s">
        <v>75</v>
      </c>
      <c r="AY112" s="268" t="s">
        <v>146</v>
      </c>
    </row>
    <row r="113" s="11" customFormat="1">
      <c r="B113" s="236"/>
      <c r="C113" s="237"/>
      <c r="D113" s="233" t="s">
        <v>158</v>
      </c>
      <c r="E113" s="238" t="s">
        <v>21</v>
      </c>
      <c r="F113" s="239" t="s">
        <v>440</v>
      </c>
      <c r="G113" s="237"/>
      <c r="H113" s="240">
        <v>-50.390000000000001</v>
      </c>
      <c r="I113" s="241"/>
      <c r="J113" s="237"/>
      <c r="K113" s="237"/>
      <c r="L113" s="242"/>
      <c r="M113" s="243"/>
      <c r="N113" s="244"/>
      <c r="O113" s="244"/>
      <c r="P113" s="244"/>
      <c r="Q113" s="244"/>
      <c r="R113" s="244"/>
      <c r="S113" s="244"/>
      <c r="T113" s="245"/>
      <c r="AT113" s="246" t="s">
        <v>158</v>
      </c>
      <c r="AU113" s="246" t="s">
        <v>85</v>
      </c>
      <c r="AV113" s="11" t="s">
        <v>85</v>
      </c>
      <c r="AW113" s="11" t="s">
        <v>38</v>
      </c>
      <c r="AX113" s="11" t="s">
        <v>75</v>
      </c>
      <c r="AY113" s="246" t="s">
        <v>146</v>
      </c>
    </row>
    <row r="114" s="12" customFormat="1">
      <c r="B114" s="247"/>
      <c r="C114" s="248"/>
      <c r="D114" s="233" t="s">
        <v>158</v>
      </c>
      <c r="E114" s="249" t="s">
        <v>21</v>
      </c>
      <c r="F114" s="250" t="s">
        <v>165</v>
      </c>
      <c r="G114" s="248"/>
      <c r="H114" s="251">
        <v>80.439999999999998</v>
      </c>
      <c r="I114" s="252"/>
      <c r="J114" s="248"/>
      <c r="K114" s="248"/>
      <c r="L114" s="253"/>
      <c r="M114" s="254"/>
      <c r="N114" s="255"/>
      <c r="O114" s="255"/>
      <c r="P114" s="255"/>
      <c r="Q114" s="255"/>
      <c r="R114" s="255"/>
      <c r="S114" s="255"/>
      <c r="T114" s="256"/>
      <c r="AT114" s="257" t="s">
        <v>158</v>
      </c>
      <c r="AU114" s="257" t="s">
        <v>85</v>
      </c>
      <c r="AV114" s="12" t="s">
        <v>154</v>
      </c>
      <c r="AW114" s="12" t="s">
        <v>38</v>
      </c>
      <c r="AX114" s="12" t="s">
        <v>83</v>
      </c>
      <c r="AY114" s="257" t="s">
        <v>146</v>
      </c>
    </row>
    <row r="115" s="1" customFormat="1" ht="25.5" customHeight="1">
      <c r="B115" s="46"/>
      <c r="C115" s="221" t="s">
        <v>154</v>
      </c>
      <c r="D115" s="221" t="s">
        <v>149</v>
      </c>
      <c r="E115" s="222" t="s">
        <v>181</v>
      </c>
      <c r="F115" s="223" t="s">
        <v>182</v>
      </c>
      <c r="G115" s="224" t="s">
        <v>152</v>
      </c>
      <c r="H115" s="225">
        <v>130.83000000000001</v>
      </c>
      <c r="I115" s="226"/>
      <c r="J115" s="227">
        <f>ROUND(I115*H115,2)</f>
        <v>0</v>
      </c>
      <c r="K115" s="223" t="s">
        <v>153</v>
      </c>
      <c r="L115" s="72"/>
      <c r="M115" s="228" t="s">
        <v>21</v>
      </c>
      <c r="N115" s="229" t="s">
        <v>46</v>
      </c>
      <c r="O115" s="47"/>
      <c r="P115" s="230">
        <f>O115*H115</f>
        <v>0</v>
      </c>
      <c r="Q115" s="230">
        <v>0.015400000000000001</v>
      </c>
      <c r="R115" s="230">
        <f>Q115*H115</f>
        <v>2.0147820000000003</v>
      </c>
      <c r="S115" s="230">
        <v>0</v>
      </c>
      <c r="T115" s="231">
        <f>S115*H115</f>
        <v>0</v>
      </c>
      <c r="AR115" s="24" t="s">
        <v>154</v>
      </c>
      <c r="AT115" s="24" t="s">
        <v>149</v>
      </c>
      <c r="AU115" s="24" t="s">
        <v>85</v>
      </c>
      <c r="AY115" s="24" t="s">
        <v>146</v>
      </c>
      <c r="BE115" s="232">
        <f>IF(N115="základní",J115,0)</f>
        <v>0</v>
      </c>
      <c r="BF115" s="232">
        <f>IF(N115="snížená",J115,0)</f>
        <v>0</v>
      </c>
      <c r="BG115" s="232">
        <f>IF(N115="zákl. přenesená",J115,0)</f>
        <v>0</v>
      </c>
      <c r="BH115" s="232">
        <f>IF(N115="sníž. přenesená",J115,0)</f>
        <v>0</v>
      </c>
      <c r="BI115" s="232">
        <f>IF(N115="nulová",J115,0)</f>
        <v>0</v>
      </c>
      <c r="BJ115" s="24" t="s">
        <v>83</v>
      </c>
      <c r="BK115" s="232">
        <f>ROUND(I115*H115,2)</f>
        <v>0</v>
      </c>
      <c r="BL115" s="24" t="s">
        <v>154</v>
      </c>
      <c r="BM115" s="24" t="s">
        <v>183</v>
      </c>
    </row>
    <row r="116" s="1" customFormat="1">
      <c r="B116" s="46"/>
      <c r="C116" s="74"/>
      <c r="D116" s="233" t="s">
        <v>156</v>
      </c>
      <c r="E116" s="74"/>
      <c r="F116" s="234" t="s">
        <v>184</v>
      </c>
      <c r="G116" s="74"/>
      <c r="H116" s="74"/>
      <c r="I116" s="191"/>
      <c r="J116" s="74"/>
      <c r="K116" s="74"/>
      <c r="L116" s="72"/>
      <c r="M116" s="235"/>
      <c r="N116" s="47"/>
      <c r="O116" s="47"/>
      <c r="P116" s="47"/>
      <c r="Q116" s="47"/>
      <c r="R116" s="47"/>
      <c r="S116" s="47"/>
      <c r="T116" s="95"/>
      <c r="AT116" s="24" t="s">
        <v>156</v>
      </c>
      <c r="AU116" s="24" t="s">
        <v>85</v>
      </c>
    </row>
    <row r="117" s="11" customFormat="1">
      <c r="B117" s="236"/>
      <c r="C117" s="237"/>
      <c r="D117" s="233" t="s">
        <v>158</v>
      </c>
      <c r="E117" s="238" t="s">
        <v>21</v>
      </c>
      <c r="F117" s="239" t="s">
        <v>433</v>
      </c>
      <c r="G117" s="237"/>
      <c r="H117" s="240">
        <v>26.899999999999999</v>
      </c>
      <c r="I117" s="241"/>
      <c r="J117" s="237"/>
      <c r="K117" s="237"/>
      <c r="L117" s="242"/>
      <c r="M117" s="243"/>
      <c r="N117" s="244"/>
      <c r="O117" s="244"/>
      <c r="P117" s="244"/>
      <c r="Q117" s="244"/>
      <c r="R117" s="244"/>
      <c r="S117" s="244"/>
      <c r="T117" s="245"/>
      <c r="AT117" s="246" t="s">
        <v>158</v>
      </c>
      <c r="AU117" s="246" t="s">
        <v>85</v>
      </c>
      <c r="AV117" s="11" t="s">
        <v>85</v>
      </c>
      <c r="AW117" s="11" t="s">
        <v>38</v>
      </c>
      <c r="AX117" s="11" t="s">
        <v>75</v>
      </c>
      <c r="AY117" s="246" t="s">
        <v>146</v>
      </c>
    </row>
    <row r="118" s="11" customFormat="1">
      <c r="B118" s="236"/>
      <c r="C118" s="237"/>
      <c r="D118" s="233" t="s">
        <v>158</v>
      </c>
      <c r="E118" s="238" t="s">
        <v>21</v>
      </c>
      <c r="F118" s="239" t="s">
        <v>434</v>
      </c>
      <c r="G118" s="237"/>
      <c r="H118" s="240">
        <v>11.390000000000001</v>
      </c>
      <c r="I118" s="241"/>
      <c r="J118" s="237"/>
      <c r="K118" s="237"/>
      <c r="L118" s="242"/>
      <c r="M118" s="243"/>
      <c r="N118" s="244"/>
      <c r="O118" s="244"/>
      <c r="P118" s="244"/>
      <c r="Q118" s="244"/>
      <c r="R118" s="244"/>
      <c r="S118" s="244"/>
      <c r="T118" s="245"/>
      <c r="AT118" s="246" t="s">
        <v>158</v>
      </c>
      <c r="AU118" s="246" t="s">
        <v>85</v>
      </c>
      <c r="AV118" s="11" t="s">
        <v>85</v>
      </c>
      <c r="AW118" s="11" t="s">
        <v>38</v>
      </c>
      <c r="AX118" s="11" t="s">
        <v>75</v>
      </c>
      <c r="AY118" s="246" t="s">
        <v>146</v>
      </c>
    </row>
    <row r="119" s="11" customFormat="1">
      <c r="B119" s="236"/>
      <c r="C119" s="237"/>
      <c r="D119" s="233" t="s">
        <v>158</v>
      </c>
      <c r="E119" s="238" t="s">
        <v>21</v>
      </c>
      <c r="F119" s="239" t="s">
        <v>435</v>
      </c>
      <c r="G119" s="237"/>
      <c r="H119" s="240">
        <v>13.32</v>
      </c>
      <c r="I119" s="241"/>
      <c r="J119" s="237"/>
      <c r="K119" s="237"/>
      <c r="L119" s="242"/>
      <c r="M119" s="243"/>
      <c r="N119" s="244"/>
      <c r="O119" s="244"/>
      <c r="P119" s="244"/>
      <c r="Q119" s="244"/>
      <c r="R119" s="244"/>
      <c r="S119" s="244"/>
      <c r="T119" s="245"/>
      <c r="AT119" s="246" t="s">
        <v>158</v>
      </c>
      <c r="AU119" s="246" t="s">
        <v>85</v>
      </c>
      <c r="AV119" s="11" t="s">
        <v>85</v>
      </c>
      <c r="AW119" s="11" t="s">
        <v>38</v>
      </c>
      <c r="AX119" s="11" t="s">
        <v>75</v>
      </c>
      <c r="AY119" s="246" t="s">
        <v>146</v>
      </c>
    </row>
    <row r="120" s="11" customFormat="1">
      <c r="B120" s="236"/>
      <c r="C120" s="237"/>
      <c r="D120" s="233" t="s">
        <v>158</v>
      </c>
      <c r="E120" s="238" t="s">
        <v>21</v>
      </c>
      <c r="F120" s="239" t="s">
        <v>436</v>
      </c>
      <c r="G120" s="237"/>
      <c r="H120" s="240">
        <v>13</v>
      </c>
      <c r="I120" s="241"/>
      <c r="J120" s="237"/>
      <c r="K120" s="237"/>
      <c r="L120" s="242"/>
      <c r="M120" s="243"/>
      <c r="N120" s="244"/>
      <c r="O120" s="244"/>
      <c r="P120" s="244"/>
      <c r="Q120" s="244"/>
      <c r="R120" s="244"/>
      <c r="S120" s="244"/>
      <c r="T120" s="245"/>
      <c r="AT120" s="246" t="s">
        <v>158</v>
      </c>
      <c r="AU120" s="246" t="s">
        <v>85</v>
      </c>
      <c r="AV120" s="11" t="s">
        <v>85</v>
      </c>
      <c r="AW120" s="11" t="s">
        <v>38</v>
      </c>
      <c r="AX120" s="11" t="s">
        <v>75</v>
      </c>
      <c r="AY120" s="246" t="s">
        <v>146</v>
      </c>
    </row>
    <row r="121" s="11" customFormat="1">
      <c r="B121" s="236"/>
      <c r="C121" s="237"/>
      <c r="D121" s="233" t="s">
        <v>158</v>
      </c>
      <c r="E121" s="238" t="s">
        <v>21</v>
      </c>
      <c r="F121" s="239" t="s">
        <v>437</v>
      </c>
      <c r="G121" s="237"/>
      <c r="H121" s="240">
        <v>19.719999999999999</v>
      </c>
      <c r="I121" s="241"/>
      <c r="J121" s="237"/>
      <c r="K121" s="237"/>
      <c r="L121" s="242"/>
      <c r="M121" s="243"/>
      <c r="N121" s="244"/>
      <c r="O121" s="244"/>
      <c r="P121" s="244"/>
      <c r="Q121" s="244"/>
      <c r="R121" s="244"/>
      <c r="S121" s="244"/>
      <c r="T121" s="245"/>
      <c r="AT121" s="246" t="s">
        <v>158</v>
      </c>
      <c r="AU121" s="246" t="s">
        <v>85</v>
      </c>
      <c r="AV121" s="11" t="s">
        <v>85</v>
      </c>
      <c r="AW121" s="11" t="s">
        <v>38</v>
      </c>
      <c r="AX121" s="11" t="s">
        <v>75</v>
      </c>
      <c r="AY121" s="246" t="s">
        <v>146</v>
      </c>
    </row>
    <row r="122" s="11" customFormat="1">
      <c r="B122" s="236"/>
      <c r="C122" s="237"/>
      <c r="D122" s="233" t="s">
        <v>158</v>
      </c>
      <c r="E122" s="238" t="s">
        <v>21</v>
      </c>
      <c r="F122" s="239" t="s">
        <v>438</v>
      </c>
      <c r="G122" s="237"/>
      <c r="H122" s="240">
        <v>24.850000000000001</v>
      </c>
      <c r="I122" s="241"/>
      <c r="J122" s="237"/>
      <c r="K122" s="237"/>
      <c r="L122" s="242"/>
      <c r="M122" s="243"/>
      <c r="N122" s="244"/>
      <c r="O122" s="244"/>
      <c r="P122" s="244"/>
      <c r="Q122" s="244"/>
      <c r="R122" s="244"/>
      <c r="S122" s="244"/>
      <c r="T122" s="245"/>
      <c r="AT122" s="246" t="s">
        <v>158</v>
      </c>
      <c r="AU122" s="246" t="s">
        <v>85</v>
      </c>
      <c r="AV122" s="11" t="s">
        <v>85</v>
      </c>
      <c r="AW122" s="11" t="s">
        <v>38</v>
      </c>
      <c r="AX122" s="11" t="s">
        <v>75</v>
      </c>
      <c r="AY122" s="246" t="s">
        <v>146</v>
      </c>
    </row>
    <row r="123" s="11" customFormat="1">
      <c r="B123" s="236"/>
      <c r="C123" s="237"/>
      <c r="D123" s="233" t="s">
        <v>158</v>
      </c>
      <c r="E123" s="238" t="s">
        <v>21</v>
      </c>
      <c r="F123" s="239" t="s">
        <v>439</v>
      </c>
      <c r="G123" s="237"/>
      <c r="H123" s="240">
        <v>21.649999999999999</v>
      </c>
      <c r="I123" s="241"/>
      <c r="J123" s="237"/>
      <c r="K123" s="237"/>
      <c r="L123" s="242"/>
      <c r="M123" s="243"/>
      <c r="N123" s="244"/>
      <c r="O123" s="244"/>
      <c r="P123" s="244"/>
      <c r="Q123" s="244"/>
      <c r="R123" s="244"/>
      <c r="S123" s="244"/>
      <c r="T123" s="245"/>
      <c r="AT123" s="246" t="s">
        <v>158</v>
      </c>
      <c r="AU123" s="246" t="s">
        <v>85</v>
      </c>
      <c r="AV123" s="11" t="s">
        <v>85</v>
      </c>
      <c r="AW123" s="11" t="s">
        <v>38</v>
      </c>
      <c r="AX123" s="11" t="s">
        <v>75</v>
      </c>
      <c r="AY123" s="246" t="s">
        <v>146</v>
      </c>
    </row>
    <row r="124" s="12" customFormat="1">
      <c r="B124" s="247"/>
      <c r="C124" s="248"/>
      <c r="D124" s="233" t="s">
        <v>158</v>
      </c>
      <c r="E124" s="249" t="s">
        <v>21</v>
      </c>
      <c r="F124" s="250" t="s">
        <v>165</v>
      </c>
      <c r="G124" s="248"/>
      <c r="H124" s="251">
        <v>130.83000000000001</v>
      </c>
      <c r="I124" s="252"/>
      <c r="J124" s="248"/>
      <c r="K124" s="248"/>
      <c r="L124" s="253"/>
      <c r="M124" s="254"/>
      <c r="N124" s="255"/>
      <c r="O124" s="255"/>
      <c r="P124" s="255"/>
      <c r="Q124" s="255"/>
      <c r="R124" s="255"/>
      <c r="S124" s="255"/>
      <c r="T124" s="256"/>
      <c r="AT124" s="257" t="s">
        <v>158</v>
      </c>
      <c r="AU124" s="257" t="s">
        <v>85</v>
      </c>
      <c r="AV124" s="12" t="s">
        <v>154</v>
      </c>
      <c r="AW124" s="12" t="s">
        <v>38</v>
      </c>
      <c r="AX124" s="12" t="s">
        <v>83</v>
      </c>
      <c r="AY124" s="257" t="s">
        <v>146</v>
      </c>
    </row>
    <row r="125" s="1" customFormat="1" ht="25.5" customHeight="1">
      <c r="B125" s="46"/>
      <c r="C125" s="221" t="s">
        <v>185</v>
      </c>
      <c r="D125" s="221" t="s">
        <v>149</v>
      </c>
      <c r="E125" s="222" t="s">
        <v>186</v>
      </c>
      <c r="F125" s="223" t="s">
        <v>187</v>
      </c>
      <c r="G125" s="224" t="s">
        <v>152</v>
      </c>
      <c r="H125" s="225">
        <v>523.32000000000005</v>
      </c>
      <c r="I125" s="226"/>
      <c r="J125" s="227">
        <f>ROUND(I125*H125,2)</f>
        <v>0</v>
      </c>
      <c r="K125" s="223" t="s">
        <v>153</v>
      </c>
      <c r="L125" s="72"/>
      <c r="M125" s="228" t="s">
        <v>21</v>
      </c>
      <c r="N125" s="229" t="s">
        <v>46</v>
      </c>
      <c r="O125" s="47"/>
      <c r="P125" s="230">
        <f>O125*H125</f>
        <v>0</v>
      </c>
      <c r="Q125" s="230">
        <v>0.0079000000000000008</v>
      </c>
      <c r="R125" s="230">
        <f>Q125*H125</f>
        <v>4.1342280000000011</v>
      </c>
      <c r="S125" s="230">
        <v>0</v>
      </c>
      <c r="T125" s="231">
        <f>S125*H125</f>
        <v>0</v>
      </c>
      <c r="AR125" s="24" t="s">
        <v>154</v>
      </c>
      <c r="AT125" s="24" t="s">
        <v>149</v>
      </c>
      <c r="AU125" s="24" t="s">
        <v>85</v>
      </c>
      <c r="AY125" s="24" t="s">
        <v>146</v>
      </c>
      <c r="BE125" s="232">
        <f>IF(N125="základní",J125,0)</f>
        <v>0</v>
      </c>
      <c r="BF125" s="232">
        <f>IF(N125="snížená",J125,0)</f>
        <v>0</v>
      </c>
      <c r="BG125" s="232">
        <f>IF(N125="zákl. přenesená",J125,0)</f>
        <v>0</v>
      </c>
      <c r="BH125" s="232">
        <f>IF(N125="sníž. přenesená",J125,0)</f>
        <v>0</v>
      </c>
      <c r="BI125" s="232">
        <f>IF(N125="nulová",J125,0)</f>
        <v>0</v>
      </c>
      <c r="BJ125" s="24" t="s">
        <v>83</v>
      </c>
      <c r="BK125" s="232">
        <f>ROUND(I125*H125,2)</f>
        <v>0</v>
      </c>
      <c r="BL125" s="24" t="s">
        <v>154</v>
      </c>
      <c r="BM125" s="24" t="s">
        <v>188</v>
      </c>
    </row>
    <row r="126" s="1" customFormat="1">
      <c r="B126" s="46"/>
      <c r="C126" s="74"/>
      <c r="D126" s="233" t="s">
        <v>156</v>
      </c>
      <c r="E126" s="74"/>
      <c r="F126" s="234" t="s">
        <v>184</v>
      </c>
      <c r="G126" s="74"/>
      <c r="H126" s="74"/>
      <c r="I126" s="191"/>
      <c r="J126" s="74"/>
      <c r="K126" s="74"/>
      <c r="L126" s="72"/>
      <c r="M126" s="235"/>
      <c r="N126" s="47"/>
      <c r="O126" s="47"/>
      <c r="P126" s="47"/>
      <c r="Q126" s="47"/>
      <c r="R126" s="47"/>
      <c r="S126" s="47"/>
      <c r="T126" s="95"/>
      <c r="AT126" s="24" t="s">
        <v>156</v>
      </c>
      <c r="AU126" s="24" t="s">
        <v>85</v>
      </c>
    </row>
    <row r="127" s="11" customFormat="1">
      <c r="B127" s="236"/>
      <c r="C127" s="237"/>
      <c r="D127" s="233" t="s">
        <v>158</v>
      </c>
      <c r="E127" s="237"/>
      <c r="F127" s="239" t="s">
        <v>441</v>
      </c>
      <c r="G127" s="237"/>
      <c r="H127" s="240">
        <v>523.32000000000005</v>
      </c>
      <c r="I127" s="241"/>
      <c r="J127" s="237"/>
      <c r="K127" s="237"/>
      <c r="L127" s="242"/>
      <c r="M127" s="243"/>
      <c r="N127" s="244"/>
      <c r="O127" s="244"/>
      <c r="P127" s="244"/>
      <c r="Q127" s="244"/>
      <c r="R127" s="244"/>
      <c r="S127" s="244"/>
      <c r="T127" s="245"/>
      <c r="AT127" s="246" t="s">
        <v>158</v>
      </c>
      <c r="AU127" s="246" t="s">
        <v>85</v>
      </c>
      <c r="AV127" s="11" t="s">
        <v>85</v>
      </c>
      <c r="AW127" s="11" t="s">
        <v>6</v>
      </c>
      <c r="AX127" s="11" t="s">
        <v>83</v>
      </c>
      <c r="AY127" s="246" t="s">
        <v>146</v>
      </c>
    </row>
    <row r="128" s="1" customFormat="1" ht="25.5" customHeight="1">
      <c r="B128" s="46"/>
      <c r="C128" s="221" t="s">
        <v>147</v>
      </c>
      <c r="D128" s="221" t="s">
        <v>149</v>
      </c>
      <c r="E128" s="222" t="s">
        <v>190</v>
      </c>
      <c r="F128" s="223" t="s">
        <v>191</v>
      </c>
      <c r="G128" s="224" t="s">
        <v>152</v>
      </c>
      <c r="H128" s="225">
        <v>20.98</v>
      </c>
      <c r="I128" s="226"/>
      <c r="J128" s="227">
        <f>ROUND(I128*H128,2)</f>
        <v>0</v>
      </c>
      <c r="K128" s="223" t="s">
        <v>153</v>
      </c>
      <c r="L128" s="72"/>
      <c r="M128" s="228" t="s">
        <v>21</v>
      </c>
      <c r="N128" s="229" t="s">
        <v>46</v>
      </c>
      <c r="O128" s="47"/>
      <c r="P128" s="230">
        <f>O128*H128</f>
        <v>0</v>
      </c>
      <c r="Q128" s="230">
        <v>0.040800000000000003</v>
      </c>
      <c r="R128" s="230">
        <f>Q128*H128</f>
        <v>0.85598400000000008</v>
      </c>
      <c r="S128" s="230">
        <v>0</v>
      </c>
      <c r="T128" s="231">
        <f>S128*H128</f>
        <v>0</v>
      </c>
      <c r="AR128" s="24" t="s">
        <v>154</v>
      </c>
      <c r="AT128" s="24" t="s">
        <v>149</v>
      </c>
      <c r="AU128" s="24" t="s">
        <v>85</v>
      </c>
      <c r="AY128" s="24" t="s">
        <v>146</v>
      </c>
      <c r="BE128" s="232">
        <f>IF(N128="základní",J128,0)</f>
        <v>0</v>
      </c>
      <c r="BF128" s="232">
        <f>IF(N128="snížená",J128,0)</f>
        <v>0</v>
      </c>
      <c r="BG128" s="232">
        <f>IF(N128="zákl. přenesená",J128,0)</f>
        <v>0</v>
      </c>
      <c r="BH128" s="232">
        <f>IF(N128="sníž. přenesená",J128,0)</f>
        <v>0</v>
      </c>
      <c r="BI128" s="232">
        <f>IF(N128="nulová",J128,0)</f>
        <v>0</v>
      </c>
      <c r="BJ128" s="24" t="s">
        <v>83</v>
      </c>
      <c r="BK128" s="232">
        <f>ROUND(I128*H128,2)</f>
        <v>0</v>
      </c>
      <c r="BL128" s="24" t="s">
        <v>154</v>
      </c>
      <c r="BM128" s="24" t="s">
        <v>192</v>
      </c>
    </row>
    <row r="129" s="11" customFormat="1">
      <c r="B129" s="236"/>
      <c r="C129" s="237"/>
      <c r="D129" s="233" t="s">
        <v>158</v>
      </c>
      <c r="E129" s="238" t="s">
        <v>21</v>
      </c>
      <c r="F129" s="239" t="s">
        <v>426</v>
      </c>
      <c r="G129" s="237"/>
      <c r="H129" s="240">
        <v>5.04</v>
      </c>
      <c r="I129" s="241"/>
      <c r="J129" s="237"/>
      <c r="K129" s="237"/>
      <c r="L129" s="242"/>
      <c r="M129" s="243"/>
      <c r="N129" s="244"/>
      <c r="O129" s="244"/>
      <c r="P129" s="244"/>
      <c r="Q129" s="244"/>
      <c r="R129" s="244"/>
      <c r="S129" s="244"/>
      <c r="T129" s="245"/>
      <c r="AT129" s="246" t="s">
        <v>158</v>
      </c>
      <c r="AU129" s="246" t="s">
        <v>85</v>
      </c>
      <c r="AV129" s="11" t="s">
        <v>85</v>
      </c>
      <c r="AW129" s="11" t="s">
        <v>38</v>
      </c>
      <c r="AX129" s="11" t="s">
        <v>75</v>
      </c>
      <c r="AY129" s="246" t="s">
        <v>146</v>
      </c>
    </row>
    <row r="130" s="11" customFormat="1">
      <c r="B130" s="236"/>
      <c r="C130" s="237"/>
      <c r="D130" s="233" t="s">
        <v>158</v>
      </c>
      <c r="E130" s="238" t="s">
        <v>21</v>
      </c>
      <c r="F130" s="239" t="s">
        <v>427</v>
      </c>
      <c r="G130" s="237"/>
      <c r="H130" s="240">
        <v>0.95999999999999996</v>
      </c>
      <c r="I130" s="241"/>
      <c r="J130" s="237"/>
      <c r="K130" s="237"/>
      <c r="L130" s="242"/>
      <c r="M130" s="243"/>
      <c r="N130" s="244"/>
      <c r="O130" s="244"/>
      <c r="P130" s="244"/>
      <c r="Q130" s="244"/>
      <c r="R130" s="244"/>
      <c r="S130" s="244"/>
      <c r="T130" s="245"/>
      <c r="AT130" s="246" t="s">
        <v>158</v>
      </c>
      <c r="AU130" s="246" t="s">
        <v>85</v>
      </c>
      <c r="AV130" s="11" t="s">
        <v>85</v>
      </c>
      <c r="AW130" s="11" t="s">
        <v>38</v>
      </c>
      <c r="AX130" s="11" t="s">
        <v>75</v>
      </c>
      <c r="AY130" s="246" t="s">
        <v>146</v>
      </c>
    </row>
    <row r="131" s="11" customFormat="1">
      <c r="B131" s="236"/>
      <c r="C131" s="237"/>
      <c r="D131" s="233" t="s">
        <v>158</v>
      </c>
      <c r="E131" s="238" t="s">
        <v>21</v>
      </c>
      <c r="F131" s="239" t="s">
        <v>428</v>
      </c>
      <c r="G131" s="237"/>
      <c r="H131" s="240">
        <v>1.74</v>
      </c>
      <c r="I131" s="241"/>
      <c r="J131" s="237"/>
      <c r="K131" s="237"/>
      <c r="L131" s="242"/>
      <c r="M131" s="243"/>
      <c r="N131" s="244"/>
      <c r="O131" s="244"/>
      <c r="P131" s="244"/>
      <c r="Q131" s="244"/>
      <c r="R131" s="244"/>
      <c r="S131" s="244"/>
      <c r="T131" s="245"/>
      <c r="AT131" s="246" t="s">
        <v>158</v>
      </c>
      <c r="AU131" s="246" t="s">
        <v>85</v>
      </c>
      <c r="AV131" s="11" t="s">
        <v>85</v>
      </c>
      <c r="AW131" s="11" t="s">
        <v>38</v>
      </c>
      <c r="AX131" s="11" t="s">
        <v>75</v>
      </c>
      <c r="AY131" s="246" t="s">
        <v>146</v>
      </c>
    </row>
    <row r="132" s="11" customFormat="1">
      <c r="B132" s="236"/>
      <c r="C132" s="237"/>
      <c r="D132" s="233" t="s">
        <v>158</v>
      </c>
      <c r="E132" s="238" t="s">
        <v>21</v>
      </c>
      <c r="F132" s="239" t="s">
        <v>429</v>
      </c>
      <c r="G132" s="237"/>
      <c r="H132" s="240">
        <v>1.6799999999999999</v>
      </c>
      <c r="I132" s="241"/>
      <c r="J132" s="237"/>
      <c r="K132" s="237"/>
      <c r="L132" s="242"/>
      <c r="M132" s="243"/>
      <c r="N132" s="244"/>
      <c r="O132" s="244"/>
      <c r="P132" s="244"/>
      <c r="Q132" s="244"/>
      <c r="R132" s="244"/>
      <c r="S132" s="244"/>
      <c r="T132" s="245"/>
      <c r="AT132" s="246" t="s">
        <v>158</v>
      </c>
      <c r="AU132" s="246" t="s">
        <v>85</v>
      </c>
      <c r="AV132" s="11" t="s">
        <v>85</v>
      </c>
      <c r="AW132" s="11" t="s">
        <v>38</v>
      </c>
      <c r="AX132" s="11" t="s">
        <v>75</v>
      </c>
      <c r="AY132" s="246" t="s">
        <v>146</v>
      </c>
    </row>
    <row r="133" s="11" customFormat="1">
      <c r="B133" s="236"/>
      <c r="C133" s="237"/>
      <c r="D133" s="233" t="s">
        <v>158</v>
      </c>
      <c r="E133" s="238" t="s">
        <v>21</v>
      </c>
      <c r="F133" s="239" t="s">
        <v>430</v>
      </c>
      <c r="G133" s="237"/>
      <c r="H133" s="240">
        <v>3</v>
      </c>
      <c r="I133" s="241"/>
      <c r="J133" s="237"/>
      <c r="K133" s="237"/>
      <c r="L133" s="242"/>
      <c r="M133" s="243"/>
      <c r="N133" s="244"/>
      <c r="O133" s="244"/>
      <c r="P133" s="244"/>
      <c r="Q133" s="244"/>
      <c r="R133" s="244"/>
      <c r="S133" s="244"/>
      <c r="T133" s="245"/>
      <c r="AT133" s="246" t="s">
        <v>158</v>
      </c>
      <c r="AU133" s="246" t="s">
        <v>85</v>
      </c>
      <c r="AV133" s="11" t="s">
        <v>85</v>
      </c>
      <c r="AW133" s="11" t="s">
        <v>38</v>
      </c>
      <c r="AX133" s="11" t="s">
        <v>75</v>
      </c>
      <c r="AY133" s="246" t="s">
        <v>146</v>
      </c>
    </row>
    <row r="134" s="11" customFormat="1">
      <c r="B134" s="236"/>
      <c r="C134" s="237"/>
      <c r="D134" s="233" t="s">
        <v>158</v>
      </c>
      <c r="E134" s="238" t="s">
        <v>21</v>
      </c>
      <c r="F134" s="239" t="s">
        <v>431</v>
      </c>
      <c r="G134" s="237"/>
      <c r="H134" s="240">
        <v>4.3200000000000003</v>
      </c>
      <c r="I134" s="241"/>
      <c r="J134" s="237"/>
      <c r="K134" s="237"/>
      <c r="L134" s="242"/>
      <c r="M134" s="243"/>
      <c r="N134" s="244"/>
      <c r="O134" s="244"/>
      <c r="P134" s="244"/>
      <c r="Q134" s="244"/>
      <c r="R134" s="244"/>
      <c r="S134" s="244"/>
      <c r="T134" s="245"/>
      <c r="AT134" s="246" t="s">
        <v>158</v>
      </c>
      <c r="AU134" s="246" t="s">
        <v>85</v>
      </c>
      <c r="AV134" s="11" t="s">
        <v>85</v>
      </c>
      <c r="AW134" s="11" t="s">
        <v>38</v>
      </c>
      <c r="AX134" s="11" t="s">
        <v>75</v>
      </c>
      <c r="AY134" s="246" t="s">
        <v>146</v>
      </c>
    </row>
    <row r="135" s="11" customFormat="1">
      <c r="B135" s="236"/>
      <c r="C135" s="237"/>
      <c r="D135" s="233" t="s">
        <v>158</v>
      </c>
      <c r="E135" s="238" t="s">
        <v>21</v>
      </c>
      <c r="F135" s="239" t="s">
        <v>432</v>
      </c>
      <c r="G135" s="237"/>
      <c r="H135" s="240">
        <v>4.2400000000000002</v>
      </c>
      <c r="I135" s="241"/>
      <c r="J135" s="237"/>
      <c r="K135" s="237"/>
      <c r="L135" s="242"/>
      <c r="M135" s="243"/>
      <c r="N135" s="244"/>
      <c r="O135" s="244"/>
      <c r="P135" s="244"/>
      <c r="Q135" s="244"/>
      <c r="R135" s="244"/>
      <c r="S135" s="244"/>
      <c r="T135" s="245"/>
      <c r="AT135" s="246" t="s">
        <v>158</v>
      </c>
      <c r="AU135" s="246" t="s">
        <v>85</v>
      </c>
      <c r="AV135" s="11" t="s">
        <v>85</v>
      </c>
      <c r="AW135" s="11" t="s">
        <v>38</v>
      </c>
      <c r="AX135" s="11" t="s">
        <v>75</v>
      </c>
      <c r="AY135" s="246" t="s">
        <v>146</v>
      </c>
    </row>
    <row r="136" s="12" customFormat="1">
      <c r="B136" s="247"/>
      <c r="C136" s="248"/>
      <c r="D136" s="233" t="s">
        <v>158</v>
      </c>
      <c r="E136" s="249" t="s">
        <v>21</v>
      </c>
      <c r="F136" s="250" t="s">
        <v>165</v>
      </c>
      <c r="G136" s="248"/>
      <c r="H136" s="251">
        <v>20.98</v>
      </c>
      <c r="I136" s="252"/>
      <c r="J136" s="248"/>
      <c r="K136" s="248"/>
      <c r="L136" s="253"/>
      <c r="M136" s="254"/>
      <c r="N136" s="255"/>
      <c r="O136" s="255"/>
      <c r="P136" s="255"/>
      <c r="Q136" s="255"/>
      <c r="R136" s="255"/>
      <c r="S136" s="255"/>
      <c r="T136" s="256"/>
      <c r="AT136" s="257" t="s">
        <v>158</v>
      </c>
      <c r="AU136" s="257" t="s">
        <v>85</v>
      </c>
      <c r="AV136" s="12" t="s">
        <v>154</v>
      </c>
      <c r="AW136" s="12" t="s">
        <v>38</v>
      </c>
      <c r="AX136" s="12" t="s">
        <v>83</v>
      </c>
      <c r="AY136" s="257" t="s">
        <v>146</v>
      </c>
    </row>
    <row r="137" s="10" customFormat="1" ht="29.88" customHeight="1">
      <c r="B137" s="205"/>
      <c r="C137" s="206"/>
      <c r="D137" s="207" t="s">
        <v>74</v>
      </c>
      <c r="E137" s="219" t="s">
        <v>193</v>
      </c>
      <c r="F137" s="219" t="s">
        <v>194</v>
      </c>
      <c r="G137" s="206"/>
      <c r="H137" s="206"/>
      <c r="I137" s="209"/>
      <c r="J137" s="220">
        <f>BK137</f>
        <v>0</v>
      </c>
      <c r="K137" s="206"/>
      <c r="L137" s="211"/>
      <c r="M137" s="212"/>
      <c r="N137" s="213"/>
      <c r="O137" s="213"/>
      <c r="P137" s="214">
        <f>SUM(P138:P171)</f>
        <v>0</v>
      </c>
      <c r="Q137" s="213"/>
      <c r="R137" s="214">
        <f>SUM(R138:R171)</f>
        <v>0.00083920000000000012</v>
      </c>
      <c r="S137" s="213"/>
      <c r="T137" s="215">
        <f>SUM(T138:T171)</f>
        <v>13.636129600000002</v>
      </c>
      <c r="AR137" s="216" t="s">
        <v>83</v>
      </c>
      <c r="AT137" s="217" t="s">
        <v>74</v>
      </c>
      <c r="AU137" s="217" t="s">
        <v>83</v>
      </c>
      <c r="AY137" s="216" t="s">
        <v>146</v>
      </c>
      <c r="BK137" s="218">
        <f>SUM(BK138:BK171)</f>
        <v>0</v>
      </c>
    </row>
    <row r="138" s="1" customFormat="1" ht="25.5" customHeight="1">
      <c r="B138" s="46"/>
      <c r="C138" s="221" t="s">
        <v>195</v>
      </c>
      <c r="D138" s="221" t="s">
        <v>149</v>
      </c>
      <c r="E138" s="222" t="s">
        <v>196</v>
      </c>
      <c r="F138" s="223" t="s">
        <v>197</v>
      </c>
      <c r="G138" s="224" t="s">
        <v>152</v>
      </c>
      <c r="H138" s="225">
        <v>20.98</v>
      </c>
      <c r="I138" s="226"/>
      <c r="J138" s="227">
        <f>ROUND(I138*H138,2)</f>
        <v>0</v>
      </c>
      <c r="K138" s="223" t="s">
        <v>153</v>
      </c>
      <c r="L138" s="72"/>
      <c r="M138" s="228" t="s">
        <v>21</v>
      </c>
      <c r="N138" s="229" t="s">
        <v>46</v>
      </c>
      <c r="O138" s="47"/>
      <c r="P138" s="230">
        <f>O138*H138</f>
        <v>0</v>
      </c>
      <c r="Q138" s="230">
        <v>4.0000000000000003E-05</v>
      </c>
      <c r="R138" s="230">
        <f>Q138*H138</f>
        <v>0.00083920000000000012</v>
      </c>
      <c r="S138" s="230">
        <v>0</v>
      </c>
      <c r="T138" s="231">
        <f>S138*H138</f>
        <v>0</v>
      </c>
      <c r="AR138" s="24" t="s">
        <v>154</v>
      </c>
      <c r="AT138" s="24" t="s">
        <v>149</v>
      </c>
      <c r="AU138" s="24" t="s">
        <v>85</v>
      </c>
      <c r="AY138" s="24" t="s">
        <v>146</v>
      </c>
      <c r="BE138" s="232">
        <f>IF(N138="základní",J138,0)</f>
        <v>0</v>
      </c>
      <c r="BF138" s="232">
        <f>IF(N138="snížená",J138,0)</f>
        <v>0</v>
      </c>
      <c r="BG138" s="232">
        <f>IF(N138="zákl. přenesená",J138,0)</f>
        <v>0</v>
      </c>
      <c r="BH138" s="232">
        <f>IF(N138="sníž. přenesená",J138,0)</f>
        <v>0</v>
      </c>
      <c r="BI138" s="232">
        <f>IF(N138="nulová",J138,0)</f>
        <v>0</v>
      </c>
      <c r="BJ138" s="24" t="s">
        <v>83</v>
      </c>
      <c r="BK138" s="232">
        <f>ROUND(I138*H138,2)</f>
        <v>0</v>
      </c>
      <c r="BL138" s="24" t="s">
        <v>154</v>
      </c>
      <c r="BM138" s="24" t="s">
        <v>198</v>
      </c>
    </row>
    <row r="139" s="1" customFormat="1">
      <c r="B139" s="46"/>
      <c r="C139" s="74"/>
      <c r="D139" s="233" t="s">
        <v>156</v>
      </c>
      <c r="E139" s="74"/>
      <c r="F139" s="234" t="s">
        <v>199</v>
      </c>
      <c r="G139" s="74"/>
      <c r="H139" s="74"/>
      <c r="I139" s="191"/>
      <c r="J139" s="74"/>
      <c r="K139" s="74"/>
      <c r="L139" s="72"/>
      <c r="M139" s="235"/>
      <c r="N139" s="47"/>
      <c r="O139" s="47"/>
      <c r="P139" s="47"/>
      <c r="Q139" s="47"/>
      <c r="R139" s="47"/>
      <c r="S139" s="47"/>
      <c r="T139" s="95"/>
      <c r="AT139" s="24" t="s">
        <v>156</v>
      </c>
      <c r="AU139" s="24" t="s">
        <v>85</v>
      </c>
    </row>
    <row r="140" s="11" customFormat="1">
      <c r="B140" s="236"/>
      <c r="C140" s="237"/>
      <c r="D140" s="233" t="s">
        <v>158</v>
      </c>
      <c r="E140" s="238" t="s">
        <v>21</v>
      </c>
      <c r="F140" s="239" t="s">
        <v>426</v>
      </c>
      <c r="G140" s="237"/>
      <c r="H140" s="240">
        <v>5.04</v>
      </c>
      <c r="I140" s="241"/>
      <c r="J140" s="237"/>
      <c r="K140" s="237"/>
      <c r="L140" s="242"/>
      <c r="M140" s="243"/>
      <c r="N140" s="244"/>
      <c r="O140" s="244"/>
      <c r="P140" s="244"/>
      <c r="Q140" s="244"/>
      <c r="R140" s="244"/>
      <c r="S140" s="244"/>
      <c r="T140" s="245"/>
      <c r="AT140" s="246" t="s">
        <v>158</v>
      </c>
      <c r="AU140" s="246" t="s">
        <v>85</v>
      </c>
      <c r="AV140" s="11" t="s">
        <v>85</v>
      </c>
      <c r="AW140" s="11" t="s">
        <v>38</v>
      </c>
      <c r="AX140" s="11" t="s">
        <v>75</v>
      </c>
      <c r="AY140" s="246" t="s">
        <v>146</v>
      </c>
    </row>
    <row r="141" s="11" customFormat="1">
      <c r="B141" s="236"/>
      <c r="C141" s="237"/>
      <c r="D141" s="233" t="s">
        <v>158</v>
      </c>
      <c r="E141" s="238" t="s">
        <v>21</v>
      </c>
      <c r="F141" s="239" t="s">
        <v>427</v>
      </c>
      <c r="G141" s="237"/>
      <c r="H141" s="240">
        <v>0.95999999999999996</v>
      </c>
      <c r="I141" s="241"/>
      <c r="J141" s="237"/>
      <c r="K141" s="237"/>
      <c r="L141" s="242"/>
      <c r="M141" s="243"/>
      <c r="N141" s="244"/>
      <c r="O141" s="244"/>
      <c r="P141" s="244"/>
      <c r="Q141" s="244"/>
      <c r="R141" s="244"/>
      <c r="S141" s="244"/>
      <c r="T141" s="245"/>
      <c r="AT141" s="246" t="s">
        <v>158</v>
      </c>
      <c r="AU141" s="246" t="s">
        <v>85</v>
      </c>
      <c r="AV141" s="11" t="s">
        <v>85</v>
      </c>
      <c r="AW141" s="11" t="s">
        <v>38</v>
      </c>
      <c r="AX141" s="11" t="s">
        <v>75</v>
      </c>
      <c r="AY141" s="246" t="s">
        <v>146</v>
      </c>
    </row>
    <row r="142" s="11" customFormat="1">
      <c r="B142" s="236"/>
      <c r="C142" s="237"/>
      <c r="D142" s="233" t="s">
        <v>158</v>
      </c>
      <c r="E142" s="238" t="s">
        <v>21</v>
      </c>
      <c r="F142" s="239" t="s">
        <v>428</v>
      </c>
      <c r="G142" s="237"/>
      <c r="H142" s="240">
        <v>1.74</v>
      </c>
      <c r="I142" s="241"/>
      <c r="J142" s="237"/>
      <c r="K142" s="237"/>
      <c r="L142" s="242"/>
      <c r="M142" s="243"/>
      <c r="N142" s="244"/>
      <c r="O142" s="244"/>
      <c r="P142" s="244"/>
      <c r="Q142" s="244"/>
      <c r="R142" s="244"/>
      <c r="S142" s="244"/>
      <c r="T142" s="245"/>
      <c r="AT142" s="246" t="s">
        <v>158</v>
      </c>
      <c r="AU142" s="246" t="s">
        <v>85</v>
      </c>
      <c r="AV142" s="11" t="s">
        <v>85</v>
      </c>
      <c r="AW142" s="11" t="s">
        <v>38</v>
      </c>
      <c r="AX142" s="11" t="s">
        <v>75</v>
      </c>
      <c r="AY142" s="246" t="s">
        <v>146</v>
      </c>
    </row>
    <row r="143" s="11" customFormat="1">
      <c r="B143" s="236"/>
      <c r="C143" s="237"/>
      <c r="D143" s="233" t="s">
        <v>158</v>
      </c>
      <c r="E143" s="238" t="s">
        <v>21</v>
      </c>
      <c r="F143" s="239" t="s">
        <v>429</v>
      </c>
      <c r="G143" s="237"/>
      <c r="H143" s="240">
        <v>1.6799999999999999</v>
      </c>
      <c r="I143" s="241"/>
      <c r="J143" s="237"/>
      <c r="K143" s="237"/>
      <c r="L143" s="242"/>
      <c r="M143" s="243"/>
      <c r="N143" s="244"/>
      <c r="O143" s="244"/>
      <c r="P143" s="244"/>
      <c r="Q143" s="244"/>
      <c r="R143" s="244"/>
      <c r="S143" s="244"/>
      <c r="T143" s="245"/>
      <c r="AT143" s="246" t="s">
        <v>158</v>
      </c>
      <c r="AU143" s="246" t="s">
        <v>85</v>
      </c>
      <c r="AV143" s="11" t="s">
        <v>85</v>
      </c>
      <c r="AW143" s="11" t="s">
        <v>38</v>
      </c>
      <c r="AX143" s="11" t="s">
        <v>75</v>
      </c>
      <c r="AY143" s="246" t="s">
        <v>146</v>
      </c>
    </row>
    <row r="144" s="11" customFormat="1">
      <c r="B144" s="236"/>
      <c r="C144" s="237"/>
      <c r="D144" s="233" t="s">
        <v>158</v>
      </c>
      <c r="E144" s="238" t="s">
        <v>21</v>
      </c>
      <c r="F144" s="239" t="s">
        <v>430</v>
      </c>
      <c r="G144" s="237"/>
      <c r="H144" s="240">
        <v>3</v>
      </c>
      <c r="I144" s="241"/>
      <c r="J144" s="237"/>
      <c r="K144" s="237"/>
      <c r="L144" s="242"/>
      <c r="M144" s="243"/>
      <c r="N144" s="244"/>
      <c r="O144" s="244"/>
      <c r="P144" s="244"/>
      <c r="Q144" s="244"/>
      <c r="R144" s="244"/>
      <c r="S144" s="244"/>
      <c r="T144" s="245"/>
      <c r="AT144" s="246" t="s">
        <v>158</v>
      </c>
      <c r="AU144" s="246" t="s">
        <v>85</v>
      </c>
      <c r="AV144" s="11" t="s">
        <v>85</v>
      </c>
      <c r="AW144" s="11" t="s">
        <v>38</v>
      </c>
      <c r="AX144" s="11" t="s">
        <v>75</v>
      </c>
      <c r="AY144" s="246" t="s">
        <v>146</v>
      </c>
    </row>
    <row r="145" s="11" customFormat="1">
      <c r="B145" s="236"/>
      <c r="C145" s="237"/>
      <c r="D145" s="233" t="s">
        <v>158</v>
      </c>
      <c r="E145" s="238" t="s">
        <v>21</v>
      </c>
      <c r="F145" s="239" t="s">
        <v>431</v>
      </c>
      <c r="G145" s="237"/>
      <c r="H145" s="240">
        <v>4.3200000000000003</v>
      </c>
      <c r="I145" s="241"/>
      <c r="J145" s="237"/>
      <c r="K145" s="237"/>
      <c r="L145" s="242"/>
      <c r="M145" s="243"/>
      <c r="N145" s="244"/>
      <c r="O145" s="244"/>
      <c r="P145" s="244"/>
      <c r="Q145" s="244"/>
      <c r="R145" s="244"/>
      <c r="S145" s="244"/>
      <c r="T145" s="245"/>
      <c r="AT145" s="246" t="s">
        <v>158</v>
      </c>
      <c r="AU145" s="246" t="s">
        <v>85</v>
      </c>
      <c r="AV145" s="11" t="s">
        <v>85</v>
      </c>
      <c r="AW145" s="11" t="s">
        <v>38</v>
      </c>
      <c r="AX145" s="11" t="s">
        <v>75</v>
      </c>
      <c r="AY145" s="246" t="s">
        <v>146</v>
      </c>
    </row>
    <row r="146" s="11" customFormat="1">
      <c r="B146" s="236"/>
      <c r="C146" s="237"/>
      <c r="D146" s="233" t="s">
        <v>158</v>
      </c>
      <c r="E146" s="238" t="s">
        <v>21</v>
      </c>
      <c r="F146" s="239" t="s">
        <v>432</v>
      </c>
      <c r="G146" s="237"/>
      <c r="H146" s="240">
        <v>4.2400000000000002</v>
      </c>
      <c r="I146" s="241"/>
      <c r="J146" s="237"/>
      <c r="K146" s="237"/>
      <c r="L146" s="242"/>
      <c r="M146" s="243"/>
      <c r="N146" s="244"/>
      <c r="O146" s="244"/>
      <c r="P146" s="244"/>
      <c r="Q146" s="244"/>
      <c r="R146" s="244"/>
      <c r="S146" s="244"/>
      <c r="T146" s="245"/>
      <c r="AT146" s="246" t="s">
        <v>158</v>
      </c>
      <c r="AU146" s="246" t="s">
        <v>85</v>
      </c>
      <c r="AV146" s="11" t="s">
        <v>85</v>
      </c>
      <c r="AW146" s="11" t="s">
        <v>38</v>
      </c>
      <c r="AX146" s="11" t="s">
        <v>75</v>
      </c>
      <c r="AY146" s="246" t="s">
        <v>146</v>
      </c>
    </row>
    <row r="147" s="12" customFormat="1">
      <c r="B147" s="247"/>
      <c r="C147" s="248"/>
      <c r="D147" s="233" t="s">
        <v>158</v>
      </c>
      <c r="E147" s="249" t="s">
        <v>21</v>
      </c>
      <c r="F147" s="250" t="s">
        <v>165</v>
      </c>
      <c r="G147" s="248"/>
      <c r="H147" s="251">
        <v>20.98</v>
      </c>
      <c r="I147" s="252"/>
      <c r="J147" s="248"/>
      <c r="K147" s="248"/>
      <c r="L147" s="253"/>
      <c r="M147" s="254"/>
      <c r="N147" s="255"/>
      <c r="O147" s="255"/>
      <c r="P147" s="255"/>
      <c r="Q147" s="255"/>
      <c r="R147" s="255"/>
      <c r="S147" s="255"/>
      <c r="T147" s="256"/>
      <c r="AT147" s="257" t="s">
        <v>158</v>
      </c>
      <c r="AU147" s="257" t="s">
        <v>85</v>
      </c>
      <c r="AV147" s="12" t="s">
        <v>154</v>
      </c>
      <c r="AW147" s="12" t="s">
        <v>38</v>
      </c>
      <c r="AX147" s="12" t="s">
        <v>83</v>
      </c>
      <c r="AY147" s="257" t="s">
        <v>146</v>
      </c>
    </row>
    <row r="148" s="1" customFormat="1" ht="25.5" customHeight="1">
      <c r="B148" s="46"/>
      <c r="C148" s="221" t="s">
        <v>200</v>
      </c>
      <c r="D148" s="221" t="s">
        <v>149</v>
      </c>
      <c r="E148" s="222" t="s">
        <v>201</v>
      </c>
      <c r="F148" s="223" t="s">
        <v>202</v>
      </c>
      <c r="G148" s="224" t="s">
        <v>152</v>
      </c>
      <c r="H148" s="225">
        <v>6</v>
      </c>
      <c r="I148" s="226"/>
      <c r="J148" s="227">
        <f>ROUND(I148*H148,2)</f>
        <v>0</v>
      </c>
      <c r="K148" s="223" t="s">
        <v>153</v>
      </c>
      <c r="L148" s="72"/>
      <c r="M148" s="228" t="s">
        <v>21</v>
      </c>
      <c r="N148" s="229" t="s">
        <v>46</v>
      </c>
      <c r="O148" s="47"/>
      <c r="P148" s="230">
        <f>O148*H148</f>
        <v>0</v>
      </c>
      <c r="Q148" s="230">
        <v>0</v>
      </c>
      <c r="R148" s="230">
        <f>Q148*H148</f>
        <v>0</v>
      </c>
      <c r="S148" s="230">
        <v>0.075999999999999998</v>
      </c>
      <c r="T148" s="231">
        <f>S148*H148</f>
        <v>0.45599999999999996</v>
      </c>
      <c r="AR148" s="24" t="s">
        <v>154</v>
      </c>
      <c r="AT148" s="24" t="s">
        <v>149</v>
      </c>
      <c r="AU148" s="24" t="s">
        <v>85</v>
      </c>
      <c r="AY148" s="24" t="s">
        <v>146</v>
      </c>
      <c r="BE148" s="232">
        <f>IF(N148="základní",J148,0)</f>
        <v>0</v>
      </c>
      <c r="BF148" s="232">
        <f>IF(N148="snížená",J148,0)</f>
        <v>0</v>
      </c>
      <c r="BG148" s="232">
        <f>IF(N148="zákl. přenesená",J148,0)</f>
        <v>0</v>
      </c>
      <c r="BH148" s="232">
        <f>IF(N148="sníž. přenesená",J148,0)</f>
        <v>0</v>
      </c>
      <c r="BI148" s="232">
        <f>IF(N148="nulová",J148,0)</f>
        <v>0</v>
      </c>
      <c r="BJ148" s="24" t="s">
        <v>83</v>
      </c>
      <c r="BK148" s="232">
        <f>ROUND(I148*H148,2)</f>
        <v>0</v>
      </c>
      <c r="BL148" s="24" t="s">
        <v>154</v>
      </c>
      <c r="BM148" s="24" t="s">
        <v>203</v>
      </c>
    </row>
    <row r="149" s="1" customFormat="1">
      <c r="B149" s="46"/>
      <c r="C149" s="74"/>
      <c r="D149" s="233" t="s">
        <v>156</v>
      </c>
      <c r="E149" s="74"/>
      <c r="F149" s="234" t="s">
        <v>204</v>
      </c>
      <c r="G149" s="74"/>
      <c r="H149" s="74"/>
      <c r="I149" s="191"/>
      <c r="J149" s="74"/>
      <c r="K149" s="74"/>
      <c r="L149" s="72"/>
      <c r="M149" s="235"/>
      <c r="N149" s="47"/>
      <c r="O149" s="47"/>
      <c r="P149" s="47"/>
      <c r="Q149" s="47"/>
      <c r="R149" s="47"/>
      <c r="S149" s="47"/>
      <c r="T149" s="95"/>
      <c r="AT149" s="24" t="s">
        <v>156</v>
      </c>
      <c r="AU149" s="24" t="s">
        <v>85</v>
      </c>
    </row>
    <row r="150" s="11" customFormat="1">
      <c r="B150" s="236"/>
      <c r="C150" s="237"/>
      <c r="D150" s="233" t="s">
        <v>158</v>
      </c>
      <c r="E150" s="238" t="s">
        <v>21</v>
      </c>
      <c r="F150" s="239" t="s">
        <v>205</v>
      </c>
      <c r="G150" s="237"/>
      <c r="H150" s="240">
        <v>6</v>
      </c>
      <c r="I150" s="241"/>
      <c r="J150" s="237"/>
      <c r="K150" s="237"/>
      <c r="L150" s="242"/>
      <c r="M150" s="243"/>
      <c r="N150" s="244"/>
      <c r="O150" s="244"/>
      <c r="P150" s="244"/>
      <c r="Q150" s="244"/>
      <c r="R150" s="244"/>
      <c r="S150" s="244"/>
      <c r="T150" s="245"/>
      <c r="AT150" s="246" t="s">
        <v>158</v>
      </c>
      <c r="AU150" s="246" t="s">
        <v>85</v>
      </c>
      <c r="AV150" s="11" t="s">
        <v>85</v>
      </c>
      <c r="AW150" s="11" t="s">
        <v>38</v>
      </c>
      <c r="AX150" s="11" t="s">
        <v>83</v>
      </c>
      <c r="AY150" s="246" t="s">
        <v>146</v>
      </c>
    </row>
    <row r="151" s="1" customFormat="1" ht="25.5" customHeight="1">
      <c r="B151" s="46"/>
      <c r="C151" s="221" t="s">
        <v>193</v>
      </c>
      <c r="D151" s="221" t="s">
        <v>149</v>
      </c>
      <c r="E151" s="222" t="s">
        <v>206</v>
      </c>
      <c r="F151" s="223" t="s">
        <v>207</v>
      </c>
      <c r="G151" s="224" t="s">
        <v>152</v>
      </c>
      <c r="H151" s="225">
        <v>20.32</v>
      </c>
      <c r="I151" s="226"/>
      <c r="J151" s="227">
        <f>ROUND(I151*H151,2)</f>
        <v>0</v>
      </c>
      <c r="K151" s="223" t="s">
        <v>153</v>
      </c>
      <c r="L151" s="72"/>
      <c r="M151" s="228" t="s">
        <v>21</v>
      </c>
      <c r="N151" s="229" t="s">
        <v>46</v>
      </c>
      <c r="O151" s="47"/>
      <c r="P151" s="230">
        <f>O151*H151</f>
        <v>0</v>
      </c>
      <c r="Q151" s="230">
        <v>0</v>
      </c>
      <c r="R151" s="230">
        <f>Q151*H151</f>
        <v>0</v>
      </c>
      <c r="S151" s="230">
        <v>0.0047800000000000004</v>
      </c>
      <c r="T151" s="231">
        <f>S151*H151</f>
        <v>0.09712960000000001</v>
      </c>
      <c r="AR151" s="24" t="s">
        <v>154</v>
      </c>
      <c r="AT151" s="24" t="s">
        <v>149</v>
      </c>
      <c r="AU151" s="24" t="s">
        <v>85</v>
      </c>
      <c r="AY151" s="24" t="s">
        <v>146</v>
      </c>
      <c r="BE151" s="232">
        <f>IF(N151="základní",J151,0)</f>
        <v>0</v>
      </c>
      <c r="BF151" s="232">
        <f>IF(N151="snížená",J151,0)</f>
        <v>0</v>
      </c>
      <c r="BG151" s="232">
        <f>IF(N151="zákl. přenesená",J151,0)</f>
        <v>0</v>
      </c>
      <c r="BH151" s="232">
        <f>IF(N151="sníž. přenesená",J151,0)</f>
        <v>0</v>
      </c>
      <c r="BI151" s="232">
        <f>IF(N151="nulová",J151,0)</f>
        <v>0</v>
      </c>
      <c r="BJ151" s="24" t="s">
        <v>83</v>
      </c>
      <c r="BK151" s="232">
        <f>ROUND(I151*H151,2)</f>
        <v>0</v>
      </c>
      <c r="BL151" s="24" t="s">
        <v>154</v>
      </c>
      <c r="BM151" s="24" t="s">
        <v>208</v>
      </c>
    </row>
    <row r="152" s="11" customFormat="1">
      <c r="B152" s="236"/>
      <c r="C152" s="237"/>
      <c r="D152" s="233" t="s">
        <v>158</v>
      </c>
      <c r="E152" s="238" t="s">
        <v>21</v>
      </c>
      <c r="F152" s="239" t="s">
        <v>426</v>
      </c>
      <c r="G152" s="237"/>
      <c r="H152" s="240">
        <v>5.04</v>
      </c>
      <c r="I152" s="241"/>
      <c r="J152" s="237"/>
      <c r="K152" s="237"/>
      <c r="L152" s="242"/>
      <c r="M152" s="243"/>
      <c r="N152" s="244"/>
      <c r="O152" s="244"/>
      <c r="P152" s="244"/>
      <c r="Q152" s="244"/>
      <c r="R152" s="244"/>
      <c r="S152" s="244"/>
      <c r="T152" s="245"/>
      <c r="AT152" s="246" t="s">
        <v>158</v>
      </c>
      <c r="AU152" s="246" t="s">
        <v>85</v>
      </c>
      <c r="AV152" s="11" t="s">
        <v>85</v>
      </c>
      <c r="AW152" s="11" t="s">
        <v>38</v>
      </c>
      <c r="AX152" s="11" t="s">
        <v>75</v>
      </c>
      <c r="AY152" s="246" t="s">
        <v>146</v>
      </c>
    </row>
    <row r="153" s="11" customFormat="1">
      <c r="B153" s="236"/>
      <c r="C153" s="237"/>
      <c r="D153" s="233" t="s">
        <v>158</v>
      </c>
      <c r="E153" s="238" t="s">
        <v>21</v>
      </c>
      <c r="F153" s="239" t="s">
        <v>427</v>
      </c>
      <c r="G153" s="237"/>
      <c r="H153" s="240">
        <v>0.95999999999999996</v>
      </c>
      <c r="I153" s="241"/>
      <c r="J153" s="237"/>
      <c r="K153" s="237"/>
      <c r="L153" s="242"/>
      <c r="M153" s="243"/>
      <c r="N153" s="244"/>
      <c r="O153" s="244"/>
      <c r="P153" s="244"/>
      <c r="Q153" s="244"/>
      <c r="R153" s="244"/>
      <c r="S153" s="244"/>
      <c r="T153" s="245"/>
      <c r="AT153" s="246" t="s">
        <v>158</v>
      </c>
      <c r="AU153" s="246" t="s">
        <v>85</v>
      </c>
      <c r="AV153" s="11" t="s">
        <v>85</v>
      </c>
      <c r="AW153" s="11" t="s">
        <v>38</v>
      </c>
      <c r="AX153" s="11" t="s">
        <v>75</v>
      </c>
      <c r="AY153" s="246" t="s">
        <v>146</v>
      </c>
    </row>
    <row r="154" s="11" customFormat="1">
      <c r="B154" s="236"/>
      <c r="C154" s="237"/>
      <c r="D154" s="233" t="s">
        <v>158</v>
      </c>
      <c r="E154" s="238" t="s">
        <v>21</v>
      </c>
      <c r="F154" s="239" t="s">
        <v>428</v>
      </c>
      <c r="G154" s="237"/>
      <c r="H154" s="240">
        <v>1.74</v>
      </c>
      <c r="I154" s="241"/>
      <c r="J154" s="237"/>
      <c r="K154" s="237"/>
      <c r="L154" s="242"/>
      <c r="M154" s="243"/>
      <c r="N154" s="244"/>
      <c r="O154" s="244"/>
      <c r="P154" s="244"/>
      <c r="Q154" s="244"/>
      <c r="R154" s="244"/>
      <c r="S154" s="244"/>
      <c r="T154" s="245"/>
      <c r="AT154" s="246" t="s">
        <v>158</v>
      </c>
      <c r="AU154" s="246" t="s">
        <v>85</v>
      </c>
      <c r="AV154" s="11" t="s">
        <v>85</v>
      </c>
      <c r="AW154" s="11" t="s">
        <v>38</v>
      </c>
      <c r="AX154" s="11" t="s">
        <v>75</v>
      </c>
      <c r="AY154" s="246" t="s">
        <v>146</v>
      </c>
    </row>
    <row r="155" s="11" customFormat="1">
      <c r="B155" s="236"/>
      <c r="C155" s="237"/>
      <c r="D155" s="233" t="s">
        <v>158</v>
      </c>
      <c r="E155" s="238" t="s">
        <v>21</v>
      </c>
      <c r="F155" s="239" t="s">
        <v>429</v>
      </c>
      <c r="G155" s="237"/>
      <c r="H155" s="240">
        <v>1.6799999999999999</v>
      </c>
      <c r="I155" s="241"/>
      <c r="J155" s="237"/>
      <c r="K155" s="237"/>
      <c r="L155" s="242"/>
      <c r="M155" s="243"/>
      <c r="N155" s="244"/>
      <c r="O155" s="244"/>
      <c r="P155" s="244"/>
      <c r="Q155" s="244"/>
      <c r="R155" s="244"/>
      <c r="S155" s="244"/>
      <c r="T155" s="245"/>
      <c r="AT155" s="246" t="s">
        <v>158</v>
      </c>
      <c r="AU155" s="246" t="s">
        <v>85</v>
      </c>
      <c r="AV155" s="11" t="s">
        <v>85</v>
      </c>
      <c r="AW155" s="11" t="s">
        <v>38</v>
      </c>
      <c r="AX155" s="11" t="s">
        <v>75</v>
      </c>
      <c r="AY155" s="246" t="s">
        <v>146</v>
      </c>
    </row>
    <row r="156" s="11" customFormat="1">
      <c r="B156" s="236"/>
      <c r="C156" s="237"/>
      <c r="D156" s="233" t="s">
        <v>158</v>
      </c>
      <c r="E156" s="238" t="s">
        <v>21</v>
      </c>
      <c r="F156" s="239" t="s">
        <v>430</v>
      </c>
      <c r="G156" s="237"/>
      <c r="H156" s="240">
        <v>3</v>
      </c>
      <c r="I156" s="241"/>
      <c r="J156" s="237"/>
      <c r="K156" s="237"/>
      <c r="L156" s="242"/>
      <c r="M156" s="243"/>
      <c r="N156" s="244"/>
      <c r="O156" s="244"/>
      <c r="P156" s="244"/>
      <c r="Q156" s="244"/>
      <c r="R156" s="244"/>
      <c r="S156" s="244"/>
      <c r="T156" s="245"/>
      <c r="AT156" s="246" t="s">
        <v>158</v>
      </c>
      <c r="AU156" s="246" t="s">
        <v>85</v>
      </c>
      <c r="AV156" s="11" t="s">
        <v>85</v>
      </c>
      <c r="AW156" s="11" t="s">
        <v>38</v>
      </c>
      <c r="AX156" s="11" t="s">
        <v>75</v>
      </c>
      <c r="AY156" s="246" t="s">
        <v>146</v>
      </c>
    </row>
    <row r="157" s="11" customFormat="1">
      <c r="B157" s="236"/>
      <c r="C157" s="237"/>
      <c r="D157" s="233" t="s">
        <v>158</v>
      </c>
      <c r="E157" s="238" t="s">
        <v>21</v>
      </c>
      <c r="F157" s="239" t="s">
        <v>431</v>
      </c>
      <c r="G157" s="237"/>
      <c r="H157" s="240">
        <v>4.3200000000000003</v>
      </c>
      <c r="I157" s="241"/>
      <c r="J157" s="237"/>
      <c r="K157" s="237"/>
      <c r="L157" s="242"/>
      <c r="M157" s="243"/>
      <c r="N157" s="244"/>
      <c r="O157" s="244"/>
      <c r="P157" s="244"/>
      <c r="Q157" s="244"/>
      <c r="R157" s="244"/>
      <c r="S157" s="244"/>
      <c r="T157" s="245"/>
      <c r="AT157" s="246" t="s">
        <v>158</v>
      </c>
      <c r="AU157" s="246" t="s">
        <v>85</v>
      </c>
      <c r="AV157" s="11" t="s">
        <v>85</v>
      </c>
      <c r="AW157" s="11" t="s">
        <v>38</v>
      </c>
      <c r="AX157" s="11" t="s">
        <v>75</v>
      </c>
      <c r="AY157" s="246" t="s">
        <v>146</v>
      </c>
    </row>
    <row r="158" s="11" customFormat="1">
      <c r="B158" s="236"/>
      <c r="C158" s="237"/>
      <c r="D158" s="233" t="s">
        <v>158</v>
      </c>
      <c r="E158" s="238" t="s">
        <v>21</v>
      </c>
      <c r="F158" s="239" t="s">
        <v>442</v>
      </c>
      <c r="G158" s="237"/>
      <c r="H158" s="240">
        <v>3.5800000000000001</v>
      </c>
      <c r="I158" s="241"/>
      <c r="J158" s="237"/>
      <c r="K158" s="237"/>
      <c r="L158" s="242"/>
      <c r="M158" s="243"/>
      <c r="N158" s="244"/>
      <c r="O158" s="244"/>
      <c r="P158" s="244"/>
      <c r="Q158" s="244"/>
      <c r="R158" s="244"/>
      <c r="S158" s="244"/>
      <c r="T158" s="245"/>
      <c r="AT158" s="246" t="s">
        <v>158</v>
      </c>
      <c r="AU158" s="246" t="s">
        <v>85</v>
      </c>
      <c r="AV158" s="11" t="s">
        <v>85</v>
      </c>
      <c r="AW158" s="11" t="s">
        <v>38</v>
      </c>
      <c r="AX158" s="11" t="s">
        <v>75</v>
      </c>
      <c r="AY158" s="246" t="s">
        <v>146</v>
      </c>
    </row>
    <row r="159" s="12" customFormat="1">
      <c r="B159" s="247"/>
      <c r="C159" s="248"/>
      <c r="D159" s="233" t="s">
        <v>158</v>
      </c>
      <c r="E159" s="249" t="s">
        <v>21</v>
      </c>
      <c r="F159" s="250" t="s">
        <v>165</v>
      </c>
      <c r="G159" s="248"/>
      <c r="H159" s="251">
        <v>20.32</v>
      </c>
      <c r="I159" s="252"/>
      <c r="J159" s="248"/>
      <c r="K159" s="248"/>
      <c r="L159" s="253"/>
      <c r="M159" s="254"/>
      <c r="N159" s="255"/>
      <c r="O159" s="255"/>
      <c r="P159" s="255"/>
      <c r="Q159" s="255"/>
      <c r="R159" s="255"/>
      <c r="S159" s="255"/>
      <c r="T159" s="256"/>
      <c r="AT159" s="257" t="s">
        <v>158</v>
      </c>
      <c r="AU159" s="257" t="s">
        <v>85</v>
      </c>
      <c r="AV159" s="12" t="s">
        <v>154</v>
      </c>
      <c r="AW159" s="12" t="s">
        <v>38</v>
      </c>
      <c r="AX159" s="12" t="s">
        <v>83</v>
      </c>
      <c r="AY159" s="257" t="s">
        <v>146</v>
      </c>
    </row>
    <row r="160" s="1" customFormat="1" ht="16.5" customHeight="1">
      <c r="B160" s="46"/>
      <c r="C160" s="221" t="s">
        <v>209</v>
      </c>
      <c r="D160" s="221" t="s">
        <v>149</v>
      </c>
      <c r="E160" s="222" t="s">
        <v>210</v>
      </c>
      <c r="F160" s="223" t="s">
        <v>211</v>
      </c>
      <c r="G160" s="224" t="s">
        <v>152</v>
      </c>
      <c r="H160" s="225">
        <v>130.83000000000001</v>
      </c>
      <c r="I160" s="226"/>
      <c r="J160" s="227">
        <f>ROUND(I160*H160,2)</f>
        <v>0</v>
      </c>
      <c r="K160" s="223" t="s">
        <v>21</v>
      </c>
      <c r="L160" s="72"/>
      <c r="M160" s="228" t="s">
        <v>21</v>
      </c>
      <c r="N160" s="229" t="s">
        <v>46</v>
      </c>
      <c r="O160" s="47"/>
      <c r="P160" s="230">
        <f>O160*H160</f>
        <v>0</v>
      </c>
      <c r="Q160" s="230">
        <v>0</v>
      </c>
      <c r="R160" s="230">
        <f>Q160*H160</f>
        <v>0</v>
      </c>
      <c r="S160" s="230">
        <v>0.10000000000000001</v>
      </c>
      <c r="T160" s="231">
        <f>S160*H160</f>
        <v>13.083000000000002</v>
      </c>
      <c r="AR160" s="24" t="s">
        <v>154</v>
      </c>
      <c r="AT160" s="24" t="s">
        <v>149</v>
      </c>
      <c r="AU160" s="24" t="s">
        <v>85</v>
      </c>
      <c r="AY160" s="24" t="s">
        <v>146</v>
      </c>
      <c r="BE160" s="232">
        <f>IF(N160="základní",J160,0)</f>
        <v>0</v>
      </c>
      <c r="BF160" s="232">
        <f>IF(N160="snížená",J160,0)</f>
        <v>0</v>
      </c>
      <c r="BG160" s="232">
        <f>IF(N160="zákl. přenesená",J160,0)</f>
        <v>0</v>
      </c>
      <c r="BH160" s="232">
        <f>IF(N160="sníž. přenesená",J160,0)</f>
        <v>0</v>
      </c>
      <c r="BI160" s="232">
        <f>IF(N160="nulová",J160,0)</f>
        <v>0</v>
      </c>
      <c r="BJ160" s="24" t="s">
        <v>83</v>
      </c>
      <c r="BK160" s="232">
        <f>ROUND(I160*H160,2)</f>
        <v>0</v>
      </c>
      <c r="BL160" s="24" t="s">
        <v>154</v>
      </c>
      <c r="BM160" s="24" t="s">
        <v>212</v>
      </c>
    </row>
    <row r="161" s="1" customFormat="1">
      <c r="B161" s="46"/>
      <c r="C161" s="74"/>
      <c r="D161" s="233" t="s">
        <v>156</v>
      </c>
      <c r="E161" s="74"/>
      <c r="F161" s="234" t="s">
        <v>213</v>
      </c>
      <c r="G161" s="74"/>
      <c r="H161" s="74"/>
      <c r="I161" s="191"/>
      <c r="J161" s="74"/>
      <c r="K161" s="74"/>
      <c r="L161" s="72"/>
      <c r="M161" s="235"/>
      <c r="N161" s="47"/>
      <c r="O161" s="47"/>
      <c r="P161" s="47"/>
      <c r="Q161" s="47"/>
      <c r="R161" s="47"/>
      <c r="S161" s="47"/>
      <c r="T161" s="95"/>
      <c r="AT161" s="24" t="s">
        <v>156</v>
      </c>
      <c r="AU161" s="24" t="s">
        <v>85</v>
      </c>
    </row>
    <row r="162" s="11" customFormat="1">
      <c r="B162" s="236"/>
      <c r="C162" s="237"/>
      <c r="D162" s="233" t="s">
        <v>158</v>
      </c>
      <c r="E162" s="238" t="s">
        <v>21</v>
      </c>
      <c r="F162" s="239" t="s">
        <v>433</v>
      </c>
      <c r="G162" s="237"/>
      <c r="H162" s="240">
        <v>26.899999999999999</v>
      </c>
      <c r="I162" s="241"/>
      <c r="J162" s="237"/>
      <c r="K162" s="237"/>
      <c r="L162" s="242"/>
      <c r="M162" s="243"/>
      <c r="N162" s="244"/>
      <c r="O162" s="244"/>
      <c r="P162" s="244"/>
      <c r="Q162" s="244"/>
      <c r="R162" s="244"/>
      <c r="S162" s="244"/>
      <c r="T162" s="245"/>
      <c r="AT162" s="246" t="s">
        <v>158</v>
      </c>
      <c r="AU162" s="246" t="s">
        <v>85</v>
      </c>
      <c r="AV162" s="11" t="s">
        <v>85</v>
      </c>
      <c r="AW162" s="11" t="s">
        <v>38</v>
      </c>
      <c r="AX162" s="11" t="s">
        <v>75</v>
      </c>
      <c r="AY162" s="246" t="s">
        <v>146</v>
      </c>
    </row>
    <row r="163" s="11" customFormat="1">
      <c r="B163" s="236"/>
      <c r="C163" s="237"/>
      <c r="D163" s="233" t="s">
        <v>158</v>
      </c>
      <c r="E163" s="238" t="s">
        <v>21</v>
      </c>
      <c r="F163" s="239" t="s">
        <v>434</v>
      </c>
      <c r="G163" s="237"/>
      <c r="H163" s="240">
        <v>11.390000000000001</v>
      </c>
      <c r="I163" s="241"/>
      <c r="J163" s="237"/>
      <c r="K163" s="237"/>
      <c r="L163" s="242"/>
      <c r="M163" s="243"/>
      <c r="N163" s="244"/>
      <c r="O163" s="244"/>
      <c r="P163" s="244"/>
      <c r="Q163" s="244"/>
      <c r="R163" s="244"/>
      <c r="S163" s="244"/>
      <c r="T163" s="245"/>
      <c r="AT163" s="246" t="s">
        <v>158</v>
      </c>
      <c r="AU163" s="246" t="s">
        <v>85</v>
      </c>
      <c r="AV163" s="11" t="s">
        <v>85</v>
      </c>
      <c r="AW163" s="11" t="s">
        <v>38</v>
      </c>
      <c r="AX163" s="11" t="s">
        <v>75</v>
      </c>
      <c r="AY163" s="246" t="s">
        <v>146</v>
      </c>
    </row>
    <row r="164" s="11" customFormat="1">
      <c r="B164" s="236"/>
      <c r="C164" s="237"/>
      <c r="D164" s="233" t="s">
        <v>158</v>
      </c>
      <c r="E164" s="238" t="s">
        <v>21</v>
      </c>
      <c r="F164" s="239" t="s">
        <v>435</v>
      </c>
      <c r="G164" s="237"/>
      <c r="H164" s="240">
        <v>13.32</v>
      </c>
      <c r="I164" s="241"/>
      <c r="J164" s="237"/>
      <c r="K164" s="237"/>
      <c r="L164" s="242"/>
      <c r="M164" s="243"/>
      <c r="N164" s="244"/>
      <c r="O164" s="244"/>
      <c r="P164" s="244"/>
      <c r="Q164" s="244"/>
      <c r="R164" s="244"/>
      <c r="S164" s="244"/>
      <c r="T164" s="245"/>
      <c r="AT164" s="246" t="s">
        <v>158</v>
      </c>
      <c r="AU164" s="246" t="s">
        <v>85</v>
      </c>
      <c r="AV164" s="11" t="s">
        <v>85</v>
      </c>
      <c r="AW164" s="11" t="s">
        <v>38</v>
      </c>
      <c r="AX164" s="11" t="s">
        <v>75</v>
      </c>
      <c r="AY164" s="246" t="s">
        <v>146</v>
      </c>
    </row>
    <row r="165" s="11" customFormat="1">
      <c r="B165" s="236"/>
      <c r="C165" s="237"/>
      <c r="D165" s="233" t="s">
        <v>158</v>
      </c>
      <c r="E165" s="238" t="s">
        <v>21</v>
      </c>
      <c r="F165" s="239" t="s">
        <v>436</v>
      </c>
      <c r="G165" s="237"/>
      <c r="H165" s="240">
        <v>13</v>
      </c>
      <c r="I165" s="241"/>
      <c r="J165" s="237"/>
      <c r="K165" s="237"/>
      <c r="L165" s="242"/>
      <c r="M165" s="243"/>
      <c r="N165" s="244"/>
      <c r="O165" s="244"/>
      <c r="P165" s="244"/>
      <c r="Q165" s="244"/>
      <c r="R165" s="244"/>
      <c r="S165" s="244"/>
      <c r="T165" s="245"/>
      <c r="AT165" s="246" t="s">
        <v>158</v>
      </c>
      <c r="AU165" s="246" t="s">
        <v>85</v>
      </c>
      <c r="AV165" s="11" t="s">
        <v>85</v>
      </c>
      <c r="AW165" s="11" t="s">
        <v>38</v>
      </c>
      <c r="AX165" s="11" t="s">
        <v>75</v>
      </c>
      <c r="AY165" s="246" t="s">
        <v>146</v>
      </c>
    </row>
    <row r="166" s="11" customFormat="1">
      <c r="B166" s="236"/>
      <c r="C166" s="237"/>
      <c r="D166" s="233" t="s">
        <v>158</v>
      </c>
      <c r="E166" s="238" t="s">
        <v>21</v>
      </c>
      <c r="F166" s="239" t="s">
        <v>437</v>
      </c>
      <c r="G166" s="237"/>
      <c r="H166" s="240">
        <v>19.719999999999999</v>
      </c>
      <c r="I166" s="241"/>
      <c r="J166" s="237"/>
      <c r="K166" s="237"/>
      <c r="L166" s="242"/>
      <c r="M166" s="243"/>
      <c r="N166" s="244"/>
      <c r="O166" s="244"/>
      <c r="P166" s="244"/>
      <c r="Q166" s="244"/>
      <c r="R166" s="244"/>
      <c r="S166" s="244"/>
      <c r="T166" s="245"/>
      <c r="AT166" s="246" t="s">
        <v>158</v>
      </c>
      <c r="AU166" s="246" t="s">
        <v>85</v>
      </c>
      <c r="AV166" s="11" t="s">
        <v>85</v>
      </c>
      <c r="AW166" s="11" t="s">
        <v>38</v>
      </c>
      <c r="AX166" s="11" t="s">
        <v>75</v>
      </c>
      <c r="AY166" s="246" t="s">
        <v>146</v>
      </c>
    </row>
    <row r="167" s="11" customFormat="1">
      <c r="B167" s="236"/>
      <c r="C167" s="237"/>
      <c r="D167" s="233" t="s">
        <v>158</v>
      </c>
      <c r="E167" s="238" t="s">
        <v>21</v>
      </c>
      <c r="F167" s="239" t="s">
        <v>438</v>
      </c>
      <c r="G167" s="237"/>
      <c r="H167" s="240">
        <v>24.850000000000001</v>
      </c>
      <c r="I167" s="241"/>
      <c r="J167" s="237"/>
      <c r="K167" s="237"/>
      <c r="L167" s="242"/>
      <c r="M167" s="243"/>
      <c r="N167" s="244"/>
      <c r="O167" s="244"/>
      <c r="P167" s="244"/>
      <c r="Q167" s="244"/>
      <c r="R167" s="244"/>
      <c r="S167" s="244"/>
      <c r="T167" s="245"/>
      <c r="AT167" s="246" t="s">
        <v>158</v>
      </c>
      <c r="AU167" s="246" t="s">
        <v>85</v>
      </c>
      <c r="AV167" s="11" t="s">
        <v>85</v>
      </c>
      <c r="AW167" s="11" t="s">
        <v>38</v>
      </c>
      <c r="AX167" s="11" t="s">
        <v>75</v>
      </c>
      <c r="AY167" s="246" t="s">
        <v>146</v>
      </c>
    </row>
    <row r="168" s="11" customFormat="1">
      <c r="B168" s="236"/>
      <c r="C168" s="237"/>
      <c r="D168" s="233" t="s">
        <v>158</v>
      </c>
      <c r="E168" s="238" t="s">
        <v>21</v>
      </c>
      <c r="F168" s="239" t="s">
        <v>439</v>
      </c>
      <c r="G168" s="237"/>
      <c r="H168" s="240">
        <v>21.649999999999999</v>
      </c>
      <c r="I168" s="241"/>
      <c r="J168" s="237"/>
      <c r="K168" s="237"/>
      <c r="L168" s="242"/>
      <c r="M168" s="243"/>
      <c r="N168" s="244"/>
      <c r="O168" s="244"/>
      <c r="P168" s="244"/>
      <c r="Q168" s="244"/>
      <c r="R168" s="244"/>
      <c r="S168" s="244"/>
      <c r="T168" s="245"/>
      <c r="AT168" s="246" t="s">
        <v>158</v>
      </c>
      <c r="AU168" s="246" t="s">
        <v>85</v>
      </c>
      <c r="AV168" s="11" t="s">
        <v>85</v>
      </c>
      <c r="AW168" s="11" t="s">
        <v>38</v>
      </c>
      <c r="AX168" s="11" t="s">
        <v>75</v>
      </c>
      <c r="AY168" s="246" t="s">
        <v>146</v>
      </c>
    </row>
    <row r="169" s="12" customFormat="1">
      <c r="B169" s="247"/>
      <c r="C169" s="248"/>
      <c r="D169" s="233" t="s">
        <v>158</v>
      </c>
      <c r="E169" s="249" t="s">
        <v>21</v>
      </c>
      <c r="F169" s="250" t="s">
        <v>165</v>
      </c>
      <c r="G169" s="248"/>
      <c r="H169" s="251">
        <v>130.83000000000001</v>
      </c>
      <c r="I169" s="252"/>
      <c r="J169" s="248"/>
      <c r="K169" s="248"/>
      <c r="L169" s="253"/>
      <c r="M169" s="254"/>
      <c r="N169" s="255"/>
      <c r="O169" s="255"/>
      <c r="P169" s="255"/>
      <c r="Q169" s="255"/>
      <c r="R169" s="255"/>
      <c r="S169" s="255"/>
      <c r="T169" s="256"/>
      <c r="AT169" s="257" t="s">
        <v>158</v>
      </c>
      <c r="AU169" s="257" t="s">
        <v>85</v>
      </c>
      <c r="AV169" s="12" t="s">
        <v>154</v>
      </c>
      <c r="AW169" s="12" t="s">
        <v>38</v>
      </c>
      <c r="AX169" s="12" t="s">
        <v>83</v>
      </c>
      <c r="AY169" s="257" t="s">
        <v>146</v>
      </c>
    </row>
    <row r="170" s="1" customFormat="1" ht="16.5" customHeight="1">
      <c r="B170" s="46"/>
      <c r="C170" s="221" t="s">
        <v>214</v>
      </c>
      <c r="D170" s="221" t="s">
        <v>149</v>
      </c>
      <c r="E170" s="222" t="s">
        <v>215</v>
      </c>
      <c r="F170" s="223" t="s">
        <v>216</v>
      </c>
      <c r="G170" s="224" t="s">
        <v>217</v>
      </c>
      <c r="H170" s="225">
        <v>1</v>
      </c>
      <c r="I170" s="226"/>
      <c r="J170" s="227">
        <f>ROUND(I170*H170,2)</f>
        <v>0</v>
      </c>
      <c r="K170" s="223" t="s">
        <v>21</v>
      </c>
      <c r="L170" s="72"/>
      <c r="M170" s="228" t="s">
        <v>21</v>
      </c>
      <c r="N170" s="229" t="s">
        <v>46</v>
      </c>
      <c r="O170" s="47"/>
      <c r="P170" s="230">
        <f>O170*H170</f>
        <v>0</v>
      </c>
      <c r="Q170" s="230">
        <v>0</v>
      </c>
      <c r="R170" s="230">
        <f>Q170*H170</f>
        <v>0</v>
      </c>
      <c r="S170" s="230">
        <v>0</v>
      </c>
      <c r="T170" s="231">
        <f>S170*H170</f>
        <v>0</v>
      </c>
      <c r="AR170" s="24" t="s">
        <v>154</v>
      </c>
      <c r="AT170" s="24" t="s">
        <v>149</v>
      </c>
      <c r="AU170" s="24" t="s">
        <v>85</v>
      </c>
      <c r="AY170" s="24" t="s">
        <v>146</v>
      </c>
      <c r="BE170" s="232">
        <f>IF(N170="základní",J170,0)</f>
        <v>0</v>
      </c>
      <c r="BF170" s="232">
        <f>IF(N170="snížená",J170,0)</f>
        <v>0</v>
      </c>
      <c r="BG170" s="232">
        <f>IF(N170="zákl. přenesená",J170,0)</f>
        <v>0</v>
      </c>
      <c r="BH170" s="232">
        <f>IF(N170="sníž. přenesená",J170,0)</f>
        <v>0</v>
      </c>
      <c r="BI170" s="232">
        <f>IF(N170="nulová",J170,0)</f>
        <v>0</v>
      </c>
      <c r="BJ170" s="24" t="s">
        <v>83</v>
      </c>
      <c r="BK170" s="232">
        <f>ROUND(I170*H170,2)</f>
        <v>0</v>
      </c>
      <c r="BL170" s="24" t="s">
        <v>154</v>
      </c>
      <c r="BM170" s="24" t="s">
        <v>218</v>
      </c>
    </row>
    <row r="171" s="1" customFormat="1">
      <c r="B171" s="46"/>
      <c r="C171" s="74"/>
      <c r="D171" s="233" t="s">
        <v>156</v>
      </c>
      <c r="E171" s="74"/>
      <c r="F171" s="234" t="s">
        <v>213</v>
      </c>
      <c r="G171" s="74"/>
      <c r="H171" s="74"/>
      <c r="I171" s="191"/>
      <c r="J171" s="74"/>
      <c r="K171" s="74"/>
      <c r="L171" s="72"/>
      <c r="M171" s="235"/>
      <c r="N171" s="47"/>
      <c r="O171" s="47"/>
      <c r="P171" s="47"/>
      <c r="Q171" s="47"/>
      <c r="R171" s="47"/>
      <c r="S171" s="47"/>
      <c r="T171" s="95"/>
      <c r="AT171" s="24" t="s">
        <v>156</v>
      </c>
      <c r="AU171" s="24" t="s">
        <v>85</v>
      </c>
    </row>
    <row r="172" s="10" customFormat="1" ht="29.88" customHeight="1">
      <c r="B172" s="205"/>
      <c r="C172" s="206"/>
      <c r="D172" s="207" t="s">
        <v>74</v>
      </c>
      <c r="E172" s="219" t="s">
        <v>219</v>
      </c>
      <c r="F172" s="219" t="s">
        <v>220</v>
      </c>
      <c r="G172" s="206"/>
      <c r="H172" s="206"/>
      <c r="I172" s="209"/>
      <c r="J172" s="220">
        <f>BK172</f>
        <v>0</v>
      </c>
      <c r="K172" s="206"/>
      <c r="L172" s="211"/>
      <c r="M172" s="212"/>
      <c r="N172" s="213"/>
      <c r="O172" s="213"/>
      <c r="P172" s="214">
        <f>SUM(P173:P181)</f>
        <v>0</v>
      </c>
      <c r="Q172" s="213"/>
      <c r="R172" s="214">
        <f>SUM(R173:R181)</f>
        <v>0</v>
      </c>
      <c r="S172" s="213"/>
      <c r="T172" s="215">
        <f>SUM(T173:T181)</f>
        <v>0</v>
      </c>
      <c r="AR172" s="216" t="s">
        <v>83</v>
      </c>
      <c r="AT172" s="217" t="s">
        <v>74</v>
      </c>
      <c r="AU172" s="217" t="s">
        <v>83</v>
      </c>
      <c r="AY172" s="216" t="s">
        <v>146</v>
      </c>
      <c r="BK172" s="218">
        <f>SUM(BK173:BK181)</f>
        <v>0</v>
      </c>
    </row>
    <row r="173" s="1" customFormat="1" ht="25.5" customHeight="1">
      <c r="B173" s="46"/>
      <c r="C173" s="221" t="s">
        <v>221</v>
      </c>
      <c r="D173" s="221" t="s">
        <v>149</v>
      </c>
      <c r="E173" s="222" t="s">
        <v>222</v>
      </c>
      <c r="F173" s="223" t="s">
        <v>223</v>
      </c>
      <c r="G173" s="224" t="s">
        <v>224</v>
      </c>
      <c r="H173" s="225">
        <v>14.642</v>
      </c>
      <c r="I173" s="226"/>
      <c r="J173" s="227">
        <f>ROUND(I173*H173,2)</f>
        <v>0</v>
      </c>
      <c r="K173" s="223" t="s">
        <v>153</v>
      </c>
      <c r="L173" s="72"/>
      <c r="M173" s="228" t="s">
        <v>21</v>
      </c>
      <c r="N173" s="229" t="s">
        <v>46</v>
      </c>
      <c r="O173" s="47"/>
      <c r="P173" s="230">
        <f>O173*H173</f>
        <v>0</v>
      </c>
      <c r="Q173" s="230">
        <v>0</v>
      </c>
      <c r="R173" s="230">
        <f>Q173*H173</f>
        <v>0</v>
      </c>
      <c r="S173" s="230">
        <v>0</v>
      </c>
      <c r="T173" s="231">
        <f>S173*H173</f>
        <v>0</v>
      </c>
      <c r="AR173" s="24" t="s">
        <v>154</v>
      </c>
      <c r="AT173" s="24" t="s">
        <v>149</v>
      </c>
      <c r="AU173" s="24" t="s">
        <v>85</v>
      </c>
      <c r="AY173" s="24" t="s">
        <v>146</v>
      </c>
      <c r="BE173" s="232">
        <f>IF(N173="základní",J173,0)</f>
        <v>0</v>
      </c>
      <c r="BF173" s="232">
        <f>IF(N173="snížená",J173,0)</f>
        <v>0</v>
      </c>
      <c r="BG173" s="232">
        <f>IF(N173="zákl. přenesená",J173,0)</f>
        <v>0</v>
      </c>
      <c r="BH173" s="232">
        <f>IF(N173="sníž. přenesená",J173,0)</f>
        <v>0</v>
      </c>
      <c r="BI173" s="232">
        <f>IF(N173="nulová",J173,0)</f>
        <v>0</v>
      </c>
      <c r="BJ173" s="24" t="s">
        <v>83</v>
      </c>
      <c r="BK173" s="232">
        <f>ROUND(I173*H173,2)</f>
        <v>0</v>
      </c>
      <c r="BL173" s="24" t="s">
        <v>154</v>
      </c>
      <c r="BM173" s="24" t="s">
        <v>225</v>
      </c>
    </row>
    <row r="174" s="1" customFormat="1">
      <c r="B174" s="46"/>
      <c r="C174" s="74"/>
      <c r="D174" s="233" t="s">
        <v>156</v>
      </c>
      <c r="E174" s="74"/>
      <c r="F174" s="234" t="s">
        <v>226</v>
      </c>
      <c r="G174" s="74"/>
      <c r="H174" s="74"/>
      <c r="I174" s="191"/>
      <c r="J174" s="74"/>
      <c r="K174" s="74"/>
      <c r="L174" s="72"/>
      <c r="M174" s="235"/>
      <c r="N174" s="47"/>
      <c r="O174" s="47"/>
      <c r="P174" s="47"/>
      <c r="Q174" s="47"/>
      <c r="R174" s="47"/>
      <c r="S174" s="47"/>
      <c r="T174" s="95"/>
      <c r="AT174" s="24" t="s">
        <v>156</v>
      </c>
      <c r="AU174" s="24" t="s">
        <v>85</v>
      </c>
    </row>
    <row r="175" s="1" customFormat="1" ht="25.5" customHeight="1">
      <c r="B175" s="46"/>
      <c r="C175" s="221" t="s">
        <v>227</v>
      </c>
      <c r="D175" s="221" t="s">
        <v>149</v>
      </c>
      <c r="E175" s="222" t="s">
        <v>228</v>
      </c>
      <c r="F175" s="223" t="s">
        <v>229</v>
      </c>
      <c r="G175" s="224" t="s">
        <v>224</v>
      </c>
      <c r="H175" s="225">
        <v>14.642</v>
      </c>
      <c r="I175" s="226"/>
      <c r="J175" s="227">
        <f>ROUND(I175*H175,2)</f>
        <v>0</v>
      </c>
      <c r="K175" s="223" t="s">
        <v>153</v>
      </c>
      <c r="L175" s="72"/>
      <c r="M175" s="228" t="s">
        <v>21</v>
      </c>
      <c r="N175" s="229" t="s">
        <v>46</v>
      </c>
      <c r="O175" s="47"/>
      <c r="P175" s="230">
        <f>O175*H175</f>
        <v>0</v>
      </c>
      <c r="Q175" s="230">
        <v>0</v>
      </c>
      <c r="R175" s="230">
        <f>Q175*H175</f>
        <v>0</v>
      </c>
      <c r="S175" s="230">
        <v>0</v>
      </c>
      <c r="T175" s="231">
        <f>S175*H175</f>
        <v>0</v>
      </c>
      <c r="AR175" s="24" t="s">
        <v>154</v>
      </c>
      <c r="AT175" s="24" t="s">
        <v>149</v>
      </c>
      <c r="AU175" s="24" t="s">
        <v>85</v>
      </c>
      <c r="AY175" s="24" t="s">
        <v>146</v>
      </c>
      <c r="BE175" s="232">
        <f>IF(N175="základní",J175,0)</f>
        <v>0</v>
      </c>
      <c r="BF175" s="232">
        <f>IF(N175="snížená",J175,0)</f>
        <v>0</v>
      </c>
      <c r="BG175" s="232">
        <f>IF(N175="zákl. přenesená",J175,0)</f>
        <v>0</v>
      </c>
      <c r="BH175" s="232">
        <f>IF(N175="sníž. přenesená",J175,0)</f>
        <v>0</v>
      </c>
      <c r="BI175" s="232">
        <f>IF(N175="nulová",J175,0)</f>
        <v>0</v>
      </c>
      <c r="BJ175" s="24" t="s">
        <v>83</v>
      </c>
      <c r="BK175" s="232">
        <f>ROUND(I175*H175,2)</f>
        <v>0</v>
      </c>
      <c r="BL175" s="24" t="s">
        <v>154</v>
      </c>
      <c r="BM175" s="24" t="s">
        <v>230</v>
      </c>
    </row>
    <row r="176" s="1" customFormat="1">
      <c r="B176" s="46"/>
      <c r="C176" s="74"/>
      <c r="D176" s="233" t="s">
        <v>156</v>
      </c>
      <c r="E176" s="74"/>
      <c r="F176" s="234" t="s">
        <v>231</v>
      </c>
      <c r="G176" s="74"/>
      <c r="H176" s="74"/>
      <c r="I176" s="191"/>
      <c r="J176" s="74"/>
      <c r="K176" s="74"/>
      <c r="L176" s="72"/>
      <c r="M176" s="235"/>
      <c r="N176" s="47"/>
      <c r="O176" s="47"/>
      <c r="P176" s="47"/>
      <c r="Q176" s="47"/>
      <c r="R176" s="47"/>
      <c r="S176" s="47"/>
      <c r="T176" s="95"/>
      <c r="AT176" s="24" t="s">
        <v>156</v>
      </c>
      <c r="AU176" s="24" t="s">
        <v>85</v>
      </c>
    </row>
    <row r="177" s="1" customFormat="1" ht="25.5" customHeight="1">
      <c r="B177" s="46"/>
      <c r="C177" s="221" t="s">
        <v>232</v>
      </c>
      <c r="D177" s="221" t="s">
        <v>149</v>
      </c>
      <c r="E177" s="222" t="s">
        <v>233</v>
      </c>
      <c r="F177" s="223" t="s">
        <v>234</v>
      </c>
      <c r="G177" s="224" t="s">
        <v>224</v>
      </c>
      <c r="H177" s="225">
        <v>219.63</v>
      </c>
      <c r="I177" s="226"/>
      <c r="J177" s="227">
        <f>ROUND(I177*H177,2)</f>
        <v>0</v>
      </c>
      <c r="K177" s="223" t="s">
        <v>153</v>
      </c>
      <c r="L177" s="72"/>
      <c r="M177" s="228" t="s">
        <v>21</v>
      </c>
      <c r="N177" s="229" t="s">
        <v>46</v>
      </c>
      <c r="O177" s="47"/>
      <c r="P177" s="230">
        <f>O177*H177</f>
        <v>0</v>
      </c>
      <c r="Q177" s="230">
        <v>0</v>
      </c>
      <c r="R177" s="230">
        <f>Q177*H177</f>
        <v>0</v>
      </c>
      <c r="S177" s="230">
        <v>0</v>
      </c>
      <c r="T177" s="231">
        <f>S177*H177</f>
        <v>0</v>
      </c>
      <c r="AR177" s="24" t="s">
        <v>154</v>
      </c>
      <c r="AT177" s="24" t="s">
        <v>149</v>
      </c>
      <c r="AU177" s="24" t="s">
        <v>85</v>
      </c>
      <c r="AY177" s="24" t="s">
        <v>146</v>
      </c>
      <c r="BE177" s="232">
        <f>IF(N177="základní",J177,0)</f>
        <v>0</v>
      </c>
      <c r="BF177" s="232">
        <f>IF(N177="snížená",J177,0)</f>
        <v>0</v>
      </c>
      <c r="BG177" s="232">
        <f>IF(N177="zákl. přenesená",J177,0)</f>
        <v>0</v>
      </c>
      <c r="BH177" s="232">
        <f>IF(N177="sníž. přenesená",J177,0)</f>
        <v>0</v>
      </c>
      <c r="BI177" s="232">
        <f>IF(N177="nulová",J177,0)</f>
        <v>0</v>
      </c>
      <c r="BJ177" s="24" t="s">
        <v>83</v>
      </c>
      <c r="BK177" s="232">
        <f>ROUND(I177*H177,2)</f>
        <v>0</v>
      </c>
      <c r="BL177" s="24" t="s">
        <v>154</v>
      </c>
      <c r="BM177" s="24" t="s">
        <v>235</v>
      </c>
    </row>
    <row r="178" s="1" customFormat="1">
      <c r="B178" s="46"/>
      <c r="C178" s="74"/>
      <c r="D178" s="233" t="s">
        <v>156</v>
      </c>
      <c r="E178" s="74"/>
      <c r="F178" s="234" t="s">
        <v>231</v>
      </c>
      <c r="G178" s="74"/>
      <c r="H178" s="74"/>
      <c r="I178" s="191"/>
      <c r="J178" s="74"/>
      <c r="K178" s="74"/>
      <c r="L178" s="72"/>
      <c r="M178" s="235"/>
      <c r="N178" s="47"/>
      <c r="O178" s="47"/>
      <c r="P178" s="47"/>
      <c r="Q178" s="47"/>
      <c r="R178" s="47"/>
      <c r="S178" s="47"/>
      <c r="T178" s="95"/>
      <c r="AT178" s="24" t="s">
        <v>156</v>
      </c>
      <c r="AU178" s="24" t="s">
        <v>85</v>
      </c>
    </row>
    <row r="179" s="11" customFormat="1">
      <c r="B179" s="236"/>
      <c r="C179" s="237"/>
      <c r="D179" s="233" t="s">
        <v>158</v>
      </c>
      <c r="E179" s="237"/>
      <c r="F179" s="239" t="s">
        <v>443</v>
      </c>
      <c r="G179" s="237"/>
      <c r="H179" s="240">
        <v>219.63</v>
      </c>
      <c r="I179" s="241"/>
      <c r="J179" s="237"/>
      <c r="K179" s="237"/>
      <c r="L179" s="242"/>
      <c r="M179" s="243"/>
      <c r="N179" s="244"/>
      <c r="O179" s="244"/>
      <c r="P179" s="244"/>
      <c r="Q179" s="244"/>
      <c r="R179" s="244"/>
      <c r="S179" s="244"/>
      <c r="T179" s="245"/>
      <c r="AT179" s="246" t="s">
        <v>158</v>
      </c>
      <c r="AU179" s="246" t="s">
        <v>85</v>
      </c>
      <c r="AV179" s="11" t="s">
        <v>85</v>
      </c>
      <c r="AW179" s="11" t="s">
        <v>6</v>
      </c>
      <c r="AX179" s="11" t="s">
        <v>83</v>
      </c>
      <c r="AY179" s="246" t="s">
        <v>146</v>
      </c>
    </row>
    <row r="180" s="1" customFormat="1" ht="38.25" customHeight="1">
      <c r="B180" s="46"/>
      <c r="C180" s="221" t="s">
        <v>10</v>
      </c>
      <c r="D180" s="221" t="s">
        <v>149</v>
      </c>
      <c r="E180" s="222" t="s">
        <v>237</v>
      </c>
      <c r="F180" s="223" t="s">
        <v>238</v>
      </c>
      <c r="G180" s="224" t="s">
        <v>224</v>
      </c>
      <c r="H180" s="225">
        <v>0.59199999999999997</v>
      </c>
      <c r="I180" s="226"/>
      <c r="J180" s="227">
        <f>ROUND(I180*H180,2)</f>
        <v>0</v>
      </c>
      <c r="K180" s="223" t="s">
        <v>153</v>
      </c>
      <c r="L180" s="72"/>
      <c r="M180" s="228" t="s">
        <v>21</v>
      </c>
      <c r="N180" s="229" t="s">
        <v>46</v>
      </c>
      <c r="O180" s="47"/>
      <c r="P180" s="230">
        <f>O180*H180</f>
        <v>0</v>
      </c>
      <c r="Q180" s="230">
        <v>0</v>
      </c>
      <c r="R180" s="230">
        <f>Q180*H180</f>
        <v>0</v>
      </c>
      <c r="S180" s="230">
        <v>0</v>
      </c>
      <c r="T180" s="231">
        <f>S180*H180</f>
        <v>0</v>
      </c>
      <c r="AR180" s="24" t="s">
        <v>154</v>
      </c>
      <c r="AT180" s="24" t="s">
        <v>149</v>
      </c>
      <c r="AU180" s="24" t="s">
        <v>85</v>
      </c>
      <c r="AY180" s="24" t="s">
        <v>146</v>
      </c>
      <c r="BE180" s="232">
        <f>IF(N180="základní",J180,0)</f>
        <v>0</v>
      </c>
      <c r="BF180" s="232">
        <f>IF(N180="snížená",J180,0)</f>
        <v>0</v>
      </c>
      <c r="BG180" s="232">
        <f>IF(N180="zákl. přenesená",J180,0)</f>
        <v>0</v>
      </c>
      <c r="BH180" s="232">
        <f>IF(N180="sníž. přenesená",J180,0)</f>
        <v>0</v>
      </c>
      <c r="BI180" s="232">
        <f>IF(N180="nulová",J180,0)</f>
        <v>0</v>
      </c>
      <c r="BJ180" s="24" t="s">
        <v>83</v>
      </c>
      <c r="BK180" s="232">
        <f>ROUND(I180*H180,2)</f>
        <v>0</v>
      </c>
      <c r="BL180" s="24" t="s">
        <v>154</v>
      </c>
      <c r="BM180" s="24" t="s">
        <v>239</v>
      </c>
    </row>
    <row r="181" s="1" customFormat="1">
      <c r="B181" s="46"/>
      <c r="C181" s="74"/>
      <c r="D181" s="233" t="s">
        <v>156</v>
      </c>
      <c r="E181" s="74"/>
      <c r="F181" s="234" t="s">
        <v>240</v>
      </c>
      <c r="G181" s="74"/>
      <c r="H181" s="74"/>
      <c r="I181" s="191"/>
      <c r="J181" s="74"/>
      <c r="K181" s="74"/>
      <c r="L181" s="72"/>
      <c r="M181" s="235"/>
      <c r="N181" s="47"/>
      <c r="O181" s="47"/>
      <c r="P181" s="47"/>
      <c r="Q181" s="47"/>
      <c r="R181" s="47"/>
      <c r="S181" s="47"/>
      <c r="T181" s="95"/>
      <c r="AT181" s="24" t="s">
        <v>156</v>
      </c>
      <c r="AU181" s="24" t="s">
        <v>85</v>
      </c>
    </row>
    <row r="182" s="10" customFormat="1" ht="29.88" customHeight="1">
      <c r="B182" s="205"/>
      <c r="C182" s="206"/>
      <c r="D182" s="207" t="s">
        <v>74</v>
      </c>
      <c r="E182" s="219" t="s">
        <v>241</v>
      </c>
      <c r="F182" s="219" t="s">
        <v>242</v>
      </c>
      <c r="G182" s="206"/>
      <c r="H182" s="206"/>
      <c r="I182" s="209"/>
      <c r="J182" s="220">
        <f>BK182</f>
        <v>0</v>
      </c>
      <c r="K182" s="206"/>
      <c r="L182" s="211"/>
      <c r="M182" s="212"/>
      <c r="N182" s="213"/>
      <c r="O182" s="213"/>
      <c r="P182" s="214">
        <f>SUM(P183:P184)</f>
        <v>0</v>
      </c>
      <c r="Q182" s="213"/>
      <c r="R182" s="214">
        <f>SUM(R183:R184)</f>
        <v>0</v>
      </c>
      <c r="S182" s="213"/>
      <c r="T182" s="215">
        <f>SUM(T183:T184)</f>
        <v>0</v>
      </c>
      <c r="AR182" s="216" t="s">
        <v>83</v>
      </c>
      <c r="AT182" s="217" t="s">
        <v>74</v>
      </c>
      <c r="AU182" s="217" t="s">
        <v>83</v>
      </c>
      <c r="AY182" s="216" t="s">
        <v>146</v>
      </c>
      <c r="BK182" s="218">
        <f>SUM(BK183:BK184)</f>
        <v>0</v>
      </c>
    </row>
    <row r="183" s="1" customFormat="1" ht="38.25" customHeight="1">
      <c r="B183" s="46"/>
      <c r="C183" s="221" t="s">
        <v>243</v>
      </c>
      <c r="D183" s="221" t="s">
        <v>149</v>
      </c>
      <c r="E183" s="222" t="s">
        <v>444</v>
      </c>
      <c r="F183" s="223" t="s">
        <v>445</v>
      </c>
      <c r="G183" s="224" t="s">
        <v>224</v>
      </c>
      <c r="H183" s="225">
        <v>7.4020000000000001</v>
      </c>
      <c r="I183" s="226"/>
      <c r="J183" s="227">
        <f>ROUND(I183*H183,2)</f>
        <v>0</v>
      </c>
      <c r="K183" s="223" t="s">
        <v>153</v>
      </c>
      <c r="L183" s="72"/>
      <c r="M183" s="228" t="s">
        <v>21</v>
      </c>
      <c r="N183" s="229" t="s">
        <v>46</v>
      </c>
      <c r="O183" s="47"/>
      <c r="P183" s="230">
        <f>O183*H183</f>
        <v>0</v>
      </c>
      <c r="Q183" s="230">
        <v>0</v>
      </c>
      <c r="R183" s="230">
        <f>Q183*H183</f>
        <v>0</v>
      </c>
      <c r="S183" s="230">
        <v>0</v>
      </c>
      <c r="T183" s="231">
        <f>S183*H183</f>
        <v>0</v>
      </c>
      <c r="AR183" s="24" t="s">
        <v>154</v>
      </c>
      <c r="AT183" s="24" t="s">
        <v>149</v>
      </c>
      <c r="AU183" s="24" t="s">
        <v>85</v>
      </c>
      <c r="AY183" s="24" t="s">
        <v>146</v>
      </c>
      <c r="BE183" s="232">
        <f>IF(N183="základní",J183,0)</f>
        <v>0</v>
      </c>
      <c r="BF183" s="232">
        <f>IF(N183="snížená",J183,0)</f>
        <v>0</v>
      </c>
      <c r="BG183" s="232">
        <f>IF(N183="zákl. přenesená",J183,0)</f>
        <v>0</v>
      </c>
      <c r="BH183" s="232">
        <f>IF(N183="sníž. přenesená",J183,0)</f>
        <v>0</v>
      </c>
      <c r="BI183" s="232">
        <f>IF(N183="nulová",J183,0)</f>
        <v>0</v>
      </c>
      <c r="BJ183" s="24" t="s">
        <v>83</v>
      </c>
      <c r="BK183" s="232">
        <f>ROUND(I183*H183,2)</f>
        <v>0</v>
      </c>
      <c r="BL183" s="24" t="s">
        <v>154</v>
      </c>
      <c r="BM183" s="24" t="s">
        <v>246</v>
      </c>
    </row>
    <row r="184" s="1" customFormat="1">
      <c r="B184" s="46"/>
      <c r="C184" s="74"/>
      <c r="D184" s="233" t="s">
        <v>156</v>
      </c>
      <c r="E184" s="74"/>
      <c r="F184" s="234" t="s">
        <v>247</v>
      </c>
      <c r="G184" s="74"/>
      <c r="H184" s="74"/>
      <c r="I184" s="191"/>
      <c r="J184" s="74"/>
      <c r="K184" s="74"/>
      <c r="L184" s="72"/>
      <c r="M184" s="235"/>
      <c r="N184" s="47"/>
      <c r="O184" s="47"/>
      <c r="P184" s="47"/>
      <c r="Q184" s="47"/>
      <c r="R184" s="47"/>
      <c r="S184" s="47"/>
      <c r="T184" s="95"/>
      <c r="AT184" s="24" t="s">
        <v>156</v>
      </c>
      <c r="AU184" s="24" t="s">
        <v>85</v>
      </c>
    </row>
    <row r="185" s="10" customFormat="1" ht="37.44" customHeight="1">
      <c r="B185" s="205"/>
      <c r="C185" s="206"/>
      <c r="D185" s="207" t="s">
        <v>74</v>
      </c>
      <c r="E185" s="208" t="s">
        <v>248</v>
      </c>
      <c r="F185" s="208" t="s">
        <v>249</v>
      </c>
      <c r="G185" s="206"/>
      <c r="H185" s="206"/>
      <c r="I185" s="209"/>
      <c r="J185" s="210">
        <f>BK185</f>
        <v>0</v>
      </c>
      <c r="K185" s="206"/>
      <c r="L185" s="211"/>
      <c r="M185" s="212"/>
      <c r="N185" s="213"/>
      <c r="O185" s="213"/>
      <c r="P185" s="214">
        <f>P186+P191+P198+P201+P226+P251+P277+P281</f>
        <v>0</v>
      </c>
      <c r="Q185" s="213"/>
      <c r="R185" s="214">
        <f>R186+R191+R198+R201+R226+R251+R277+R281</f>
        <v>1.4732556200000002</v>
      </c>
      <c r="S185" s="213"/>
      <c r="T185" s="215">
        <f>T186+T191+T198+T201+T226+T251+T277+T281</f>
        <v>1.0059689999999999</v>
      </c>
      <c r="AR185" s="216" t="s">
        <v>85</v>
      </c>
      <c r="AT185" s="217" t="s">
        <v>74</v>
      </c>
      <c r="AU185" s="217" t="s">
        <v>75</v>
      </c>
      <c r="AY185" s="216" t="s">
        <v>146</v>
      </c>
      <c r="BK185" s="218">
        <f>BK186+BK191+BK198+BK201+BK226+BK251+BK277+BK281</f>
        <v>0</v>
      </c>
    </row>
    <row r="186" s="10" customFormat="1" ht="19.92" customHeight="1">
      <c r="B186" s="205"/>
      <c r="C186" s="206"/>
      <c r="D186" s="207" t="s">
        <v>74</v>
      </c>
      <c r="E186" s="219" t="s">
        <v>250</v>
      </c>
      <c r="F186" s="219" t="s">
        <v>251</v>
      </c>
      <c r="G186" s="206"/>
      <c r="H186" s="206"/>
      <c r="I186" s="209"/>
      <c r="J186" s="220">
        <f>BK186</f>
        <v>0</v>
      </c>
      <c r="K186" s="206"/>
      <c r="L186" s="211"/>
      <c r="M186" s="212"/>
      <c r="N186" s="213"/>
      <c r="O186" s="213"/>
      <c r="P186" s="214">
        <f>SUM(P187:P190)</f>
        <v>0</v>
      </c>
      <c r="Q186" s="213"/>
      <c r="R186" s="214">
        <f>SUM(R187:R190)</f>
        <v>0.011968</v>
      </c>
      <c r="S186" s="213"/>
      <c r="T186" s="215">
        <f>SUM(T187:T190)</f>
        <v>0</v>
      </c>
      <c r="AR186" s="216" t="s">
        <v>85</v>
      </c>
      <c r="AT186" s="217" t="s">
        <v>74</v>
      </c>
      <c r="AU186" s="217" t="s">
        <v>83</v>
      </c>
      <c r="AY186" s="216" t="s">
        <v>146</v>
      </c>
      <c r="BK186" s="218">
        <f>SUM(BK187:BK190)</f>
        <v>0</v>
      </c>
    </row>
    <row r="187" s="1" customFormat="1" ht="38.25" customHeight="1">
      <c r="B187" s="46"/>
      <c r="C187" s="221" t="s">
        <v>252</v>
      </c>
      <c r="D187" s="221" t="s">
        <v>149</v>
      </c>
      <c r="E187" s="222" t="s">
        <v>253</v>
      </c>
      <c r="F187" s="223" t="s">
        <v>254</v>
      </c>
      <c r="G187" s="224" t="s">
        <v>255</v>
      </c>
      <c r="H187" s="225">
        <v>3.3999999999999999</v>
      </c>
      <c r="I187" s="226"/>
      <c r="J187" s="227">
        <f>ROUND(I187*H187,2)</f>
        <v>0</v>
      </c>
      <c r="K187" s="223" t="s">
        <v>153</v>
      </c>
      <c r="L187" s="72"/>
      <c r="M187" s="228" t="s">
        <v>21</v>
      </c>
      <c r="N187" s="229" t="s">
        <v>46</v>
      </c>
      <c r="O187" s="47"/>
      <c r="P187" s="230">
        <f>O187*H187</f>
        <v>0</v>
      </c>
      <c r="Q187" s="230">
        <v>0.0035200000000000001</v>
      </c>
      <c r="R187" s="230">
        <f>Q187*H187</f>
        <v>0.011968</v>
      </c>
      <c r="S187" s="230">
        <v>0</v>
      </c>
      <c r="T187" s="231">
        <f>S187*H187</f>
        <v>0</v>
      </c>
      <c r="AR187" s="24" t="s">
        <v>243</v>
      </c>
      <c r="AT187" s="24" t="s">
        <v>149</v>
      </c>
      <c r="AU187" s="24" t="s">
        <v>85</v>
      </c>
      <c r="AY187" s="24" t="s">
        <v>146</v>
      </c>
      <c r="BE187" s="232">
        <f>IF(N187="základní",J187,0)</f>
        <v>0</v>
      </c>
      <c r="BF187" s="232">
        <f>IF(N187="snížená",J187,0)</f>
        <v>0</v>
      </c>
      <c r="BG187" s="232">
        <f>IF(N187="zákl. přenesená",J187,0)</f>
        <v>0</v>
      </c>
      <c r="BH187" s="232">
        <f>IF(N187="sníž. přenesená",J187,0)</f>
        <v>0</v>
      </c>
      <c r="BI187" s="232">
        <f>IF(N187="nulová",J187,0)</f>
        <v>0</v>
      </c>
      <c r="BJ187" s="24" t="s">
        <v>83</v>
      </c>
      <c r="BK187" s="232">
        <f>ROUND(I187*H187,2)</f>
        <v>0</v>
      </c>
      <c r="BL187" s="24" t="s">
        <v>243</v>
      </c>
      <c r="BM187" s="24" t="s">
        <v>256</v>
      </c>
    </row>
    <row r="188" s="1" customFormat="1">
      <c r="B188" s="46"/>
      <c r="C188" s="74"/>
      <c r="D188" s="233" t="s">
        <v>156</v>
      </c>
      <c r="E188" s="74"/>
      <c r="F188" s="234" t="s">
        <v>257</v>
      </c>
      <c r="G188" s="74"/>
      <c r="H188" s="74"/>
      <c r="I188" s="191"/>
      <c r="J188" s="74"/>
      <c r="K188" s="74"/>
      <c r="L188" s="72"/>
      <c r="M188" s="235"/>
      <c r="N188" s="47"/>
      <c r="O188" s="47"/>
      <c r="P188" s="47"/>
      <c r="Q188" s="47"/>
      <c r="R188" s="47"/>
      <c r="S188" s="47"/>
      <c r="T188" s="95"/>
      <c r="AT188" s="24" t="s">
        <v>156</v>
      </c>
      <c r="AU188" s="24" t="s">
        <v>85</v>
      </c>
    </row>
    <row r="189" s="1" customFormat="1" ht="51" customHeight="1">
      <c r="B189" s="46"/>
      <c r="C189" s="221" t="s">
        <v>258</v>
      </c>
      <c r="D189" s="221" t="s">
        <v>149</v>
      </c>
      <c r="E189" s="222" t="s">
        <v>259</v>
      </c>
      <c r="F189" s="223" t="s">
        <v>260</v>
      </c>
      <c r="G189" s="224" t="s">
        <v>224</v>
      </c>
      <c r="H189" s="225">
        <v>0.012</v>
      </c>
      <c r="I189" s="226"/>
      <c r="J189" s="227">
        <f>ROUND(I189*H189,2)</f>
        <v>0</v>
      </c>
      <c r="K189" s="223" t="s">
        <v>153</v>
      </c>
      <c r="L189" s="72"/>
      <c r="M189" s="228" t="s">
        <v>21</v>
      </c>
      <c r="N189" s="229" t="s">
        <v>46</v>
      </c>
      <c r="O189" s="47"/>
      <c r="P189" s="230">
        <f>O189*H189</f>
        <v>0</v>
      </c>
      <c r="Q189" s="230">
        <v>0</v>
      </c>
      <c r="R189" s="230">
        <f>Q189*H189</f>
        <v>0</v>
      </c>
      <c r="S189" s="230">
        <v>0</v>
      </c>
      <c r="T189" s="231">
        <f>S189*H189</f>
        <v>0</v>
      </c>
      <c r="AR189" s="24" t="s">
        <v>243</v>
      </c>
      <c r="AT189" s="24" t="s">
        <v>149</v>
      </c>
      <c r="AU189" s="24" t="s">
        <v>85</v>
      </c>
      <c r="AY189" s="24" t="s">
        <v>146</v>
      </c>
      <c r="BE189" s="232">
        <f>IF(N189="základní",J189,0)</f>
        <v>0</v>
      </c>
      <c r="BF189" s="232">
        <f>IF(N189="snížená",J189,0)</f>
        <v>0</v>
      </c>
      <c r="BG189" s="232">
        <f>IF(N189="zákl. přenesená",J189,0)</f>
        <v>0</v>
      </c>
      <c r="BH189" s="232">
        <f>IF(N189="sníž. přenesená",J189,0)</f>
        <v>0</v>
      </c>
      <c r="BI189" s="232">
        <f>IF(N189="nulová",J189,0)</f>
        <v>0</v>
      </c>
      <c r="BJ189" s="24" t="s">
        <v>83</v>
      </c>
      <c r="BK189" s="232">
        <f>ROUND(I189*H189,2)</f>
        <v>0</v>
      </c>
      <c r="BL189" s="24" t="s">
        <v>243</v>
      </c>
      <c r="BM189" s="24" t="s">
        <v>261</v>
      </c>
    </row>
    <row r="190" s="1" customFormat="1">
      <c r="B190" s="46"/>
      <c r="C190" s="74"/>
      <c r="D190" s="233" t="s">
        <v>156</v>
      </c>
      <c r="E190" s="74"/>
      <c r="F190" s="234" t="s">
        <v>262</v>
      </c>
      <c r="G190" s="74"/>
      <c r="H190" s="74"/>
      <c r="I190" s="191"/>
      <c r="J190" s="74"/>
      <c r="K190" s="74"/>
      <c r="L190" s="72"/>
      <c r="M190" s="235"/>
      <c r="N190" s="47"/>
      <c r="O190" s="47"/>
      <c r="P190" s="47"/>
      <c r="Q190" s="47"/>
      <c r="R190" s="47"/>
      <c r="S190" s="47"/>
      <c r="T190" s="95"/>
      <c r="AT190" s="24" t="s">
        <v>156</v>
      </c>
      <c r="AU190" s="24" t="s">
        <v>85</v>
      </c>
    </row>
    <row r="191" s="10" customFormat="1" ht="29.88" customHeight="1">
      <c r="B191" s="205"/>
      <c r="C191" s="206"/>
      <c r="D191" s="207" t="s">
        <v>74</v>
      </c>
      <c r="E191" s="219" t="s">
        <v>263</v>
      </c>
      <c r="F191" s="219" t="s">
        <v>264</v>
      </c>
      <c r="G191" s="206"/>
      <c r="H191" s="206"/>
      <c r="I191" s="209"/>
      <c r="J191" s="220">
        <f>BK191</f>
        <v>0</v>
      </c>
      <c r="K191" s="206"/>
      <c r="L191" s="211"/>
      <c r="M191" s="212"/>
      <c r="N191" s="213"/>
      <c r="O191" s="213"/>
      <c r="P191" s="214">
        <f>SUM(P192:P197)</f>
        <v>0</v>
      </c>
      <c r="Q191" s="213"/>
      <c r="R191" s="214">
        <f>SUM(R192:R197)</f>
        <v>0.069000000000000006</v>
      </c>
      <c r="S191" s="213"/>
      <c r="T191" s="215">
        <f>SUM(T192:T197)</f>
        <v>0</v>
      </c>
      <c r="AR191" s="216" t="s">
        <v>85</v>
      </c>
      <c r="AT191" s="217" t="s">
        <v>74</v>
      </c>
      <c r="AU191" s="217" t="s">
        <v>83</v>
      </c>
      <c r="AY191" s="216" t="s">
        <v>146</v>
      </c>
      <c r="BK191" s="218">
        <f>SUM(BK192:BK197)</f>
        <v>0</v>
      </c>
    </row>
    <row r="192" s="1" customFormat="1" ht="25.5" customHeight="1">
      <c r="B192" s="46"/>
      <c r="C192" s="221" t="s">
        <v>265</v>
      </c>
      <c r="D192" s="221" t="s">
        <v>149</v>
      </c>
      <c r="E192" s="222" t="s">
        <v>266</v>
      </c>
      <c r="F192" s="223" t="s">
        <v>267</v>
      </c>
      <c r="G192" s="224" t="s">
        <v>268</v>
      </c>
      <c r="H192" s="225">
        <v>5</v>
      </c>
      <c r="I192" s="226"/>
      <c r="J192" s="227">
        <f>ROUND(I192*H192,2)</f>
        <v>0</v>
      </c>
      <c r="K192" s="223" t="s">
        <v>153</v>
      </c>
      <c r="L192" s="72"/>
      <c r="M192" s="228" t="s">
        <v>21</v>
      </c>
      <c r="N192" s="229" t="s">
        <v>46</v>
      </c>
      <c r="O192" s="47"/>
      <c r="P192" s="230">
        <f>O192*H192</f>
        <v>0</v>
      </c>
      <c r="Q192" s="230">
        <v>0</v>
      </c>
      <c r="R192" s="230">
        <f>Q192*H192</f>
        <v>0</v>
      </c>
      <c r="S192" s="230">
        <v>0</v>
      </c>
      <c r="T192" s="231">
        <f>S192*H192</f>
        <v>0</v>
      </c>
      <c r="AR192" s="24" t="s">
        <v>243</v>
      </c>
      <c r="AT192" s="24" t="s">
        <v>149</v>
      </c>
      <c r="AU192" s="24" t="s">
        <v>85</v>
      </c>
      <c r="AY192" s="24" t="s">
        <v>146</v>
      </c>
      <c r="BE192" s="232">
        <f>IF(N192="základní",J192,0)</f>
        <v>0</v>
      </c>
      <c r="BF192" s="232">
        <f>IF(N192="snížená",J192,0)</f>
        <v>0</v>
      </c>
      <c r="BG192" s="232">
        <f>IF(N192="zákl. přenesená",J192,0)</f>
        <v>0</v>
      </c>
      <c r="BH192" s="232">
        <f>IF(N192="sníž. přenesená",J192,0)</f>
        <v>0</v>
      </c>
      <c r="BI192" s="232">
        <f>IF(N192="nulová",J192,0)</f>
        <v>0</v>
      </c>
      <c r="BJ192" s="24" t="s">
        <v>83</v>
      </c>
      <c r="BK192" s="232">
        <f>ROUND(I192*H192,2)</f>
        <v>0</v>
      </c>
      <c r="BL192" s="24" t="s">
        <v>243</v>
      </c>
      <c r="BM192" s="24" t="s">
        <v>269</v>
      </c>
    </row>
    <row r="193" s="1" customFormat="1">
      <c r="B193" s="46"/>
      <c r="C193" s="74"/>
      <c r="D193" s="233" t="s">
        <v>156</v>
      </c>
      <c r="E193" s="74"/>
      <c r="F193" s="234" t="s">
        <v>270</v>
      </c>
      <c r="G193" s="74"/>
      <c r="H193" s="74"/>
      <c r="I193" s="191"/>
      <c r="J193" s="74"/>
      <c r="K193" s="74"/>
      <c r="L193" s="72"/>
      <c r="M193" s="235"/>
      <c r="N193" s="47"/>
      <c r="O193" s="47"/>
      <c r="P193" s="47"/>
      <c r="Q193" s="47"/>
      <c r="R193" s="47"/>
      <c r="S193" s="47"/>
      <c r="T193" s="95"/>
      <c r="AT193" s="24" t="s">
        <v>156</v>
      </c>
      <c r="AU193" s="24" t="s">
        <v>85</v>
      </c>
    </row>
    <row r="194" s="1" customFormat="1" ht="16.5" customHeight="1">
      <c r="B194" s="46"/>
      <c r="C194" s="269" t="s">
        <v>271</v>
      </c>
      <c r="D194" s="269" t="s">
        <v>272</v>
      </c>
      <c r="E194" s="270" t="s">
        <v>273</v>
      </c>
      <c r="F194" s="271" t="s">
        <v>274</v>
      </c>
      <c r="G194" s="272" t="s">
        <v>268</v>
      </c>
      <c r="H194" s="273">
        <v>5</v>
      </c>
      <c r="I194" s="274"/>
      <c r="J194" s="275">
        <f>ROUND(I194*H194,2)</f>
        <v>0</v>
      </c>
      <c r="K194" s="271" t="s">
        <v>153</v>
      </c>
      <c r="L194" s="276"/>
      <c r="M194" s="277" t="s">
        <v>21</v>
      </c>
      <c r="N194" s="278" t="s">
        <v>46</v>
      </c>
      <c r="O194" s="47"/>
      <c r="P194" s="230">
        <f>O194*H194</f>
        <v>0</v>
      </c>
      <c r="Q194" s="230">
        <v>0.0138</v>
      </c>
      <c r="R194" s="230">
        <f>Q194*H194</f>
        <v>0.069000000000000006</v>
      </c>
      <c r="S194" s="230">
        <v>0</v>
      </c>
      <c r="T194" s="231">
        <f>S194*H194</f>
        <v>0</v>
      </c>
      <c r="AR194" s="24" t="s">
        <v>275</v>
      </c>
      <c r="AT194" s="24" t="s">
        <v>272</v>
      </c>
      <c r="AU194" s="24" t="s">
        <v>85</v>
      </c>
      <c r="AY194" s="24" t="s">
        <v>146</v>
      </c>
      <c r="BE194" s="232">
        <f>IF(N194="základní",J194,0)</f>
        <v>0</v>
      </c>
      <c r="BF194" s="232">
        <f>IF(N194="snížená",J194,0)</f>
        <v>0</v>
      </c>
      <c r="BG194" s="232">
        <f>IF(N194="zákl. přenesená",J194,0)</f>
        <v>0</v>
      </c>
      <c r="BH194" s="232">
        <f>IF(N194="sníž. přenesená",J194,0)</f>
        <v>0</v>
      </c>
      <c r="BI194" s="232">
        <f>IF(N194="nulová",J194,0)</f>
        <v>0</v>
      </c>
      <c r="BJ194" s="24" t="s">
        <v>83</v>
      </c>
      <c r="BK194" s="232">
        <f>ROUND(I194*H194,2)</f>
        <v>0</v>
      </c>
      <c r="BL194" s="24" t="s">
        <v>243</v>
      </c>
      <c r="BM194" s="24" t="s">
        <v>276</v>
      </c>
    </row>
    <row r="195" s="1" customFormat="1" ht="16.5" customHeight="1">
      <c r="B195" s="46"/>
      <c r="C195" s="221" t="s">
        <v>9</v>
      </c>
      <c r="D195" s="221" t="s">
        <v>149</v>
      </c>
      <c r="E195" s="222" t="s">
        <v>277</v>
      </c>
      <c r="F195" s="223" t="s">
        <v>278</v>
      </c>
      <c r="G195" s="224" t="s">
        <v>217</v>
      </c>
      <c r="H195" s="225">
        <v>1</v>
      </c>
      <c r="I195" s="226"/>
      <c r="J195" s="227">
        <f>ROUND(I195*H195,2)</f>
        <v>0</v>
      </c>
      <c r="K195" s="223" t="s">
        <v>21</v>
      </c>
      <c r="L195" s="72"/>
      <c r="M195" s="228" t="s">
        <v>21</v>
      </c>
      <c r="N195" s="229" t="s">
        <v>46</v>
      </c>
      <c r="O195" s="47"/>
      <c r="P195" s="230">
        <f>O195*H195</f>
        <v>0</v>
      </c>
      <c r="Q195" s="230">
        <v>0</v>
      </c>
      <c r="R195" s="230">
        <f>Q195*H195</f>
        <v>0</v>
      </c>
      <c r="S195" s="230">
        <v>0</v>
      </c>
      <c r="T195" s="231">
        <f>S195*H195</f>
        <v>0</v>
      </c>
      <c r="AR195" s="24" t="s">
        <v>243</v>
      </c>
      <c r="AT195" s="24" t="s">
        <v>149</v>
      </c>
      <c r="AU195" s="24" t="s">
        <v>85</v>
      </c>
      <c r="AY195" s="24" t="s">
        <v>146</v>
      </c>
      <c r="BE195" s="232">
        <f>IF(N195="základní",J195,0)</f>
        <v>0</v>
      </c>
      <c r="BF195" s="232">
        <f>IF(N195="snížená",J195,0)</f>
        <v>0</v>
      </c>
      <c r="BG195" s="232">
        <f>IF(N195="zákl. přenesená",J195,0)</f>
        <v>0</v>
      </c>
      <c r="BH195" s="232">
        <f>IF(N195="sníž. přenesená",J195,0)</f>
        <v>0</v>
      </c>
      <c r="BI195" s="232">
        <f>IF(N195="nulová",J195,0)</f>
        <v>0</v>
      </c>
      <c r="BJ195" s="24" t="s">
        <v>83</v>
      </c>
      <c r="BK195" s="232">
        <f>ROUND(I195*H195,2)</f>
        <v>0</v>
      </c>
      <c r="BL195" s="24" t="s">
        <v>243</v>
      </c>
      <c r="BM195" s="24" t="s">
        <v>279</v>
      </c>
    </row>
    <row r="196" s="1" customFormat="1" ht="38.25" customHeight="1">
      <c r="B196" s="46"/>
      <c r="C196" s="221" t="s">
        <v>280</v>
      </c>
      <c r="D196" s="221" t="s">
        <v>149</v>
      </c>
      <c r="E196" s="222" t="s">
        <v>281</v>
      </c>
      <c r="F196" s="223" t="s">
        <v>282</v>
      </c>
      <c r="G196" s="224" t="s">
        <v>224</v>
      </c>
      <c r="H196" s="225">
        <v>0.069000000000000006</v>
      </c>
      <c r="I196" s="226"/>
      <c r="J196" s="227">
        <f>ROUND(I196*H196,2)</f>
        <v>0</v>
      </c>
      <c r="K196" s="223" t="s">
        <v>153</v>
      </c>
      <c r="L196" s="72"/>
      <c r="M196" s="228" t="s">
        <v>21</v>
      </c>
      <c r="N196" s="229" t="s">
        <v>46</v>
      </c>
      <c r="O196" s="47"/>
      <c r="P196" s="230">
        <f>O196*H196</f>
        <v>0</v>
      </c>
      <c r="Q196" s="230">
        <v>0</v>
      </c>
      <c r="R196" s="230">
        <f>Q196*H196</f>
        <v>0</v>
      </c>
      <c r="S196" s="230">
        <v>0</v>
      </c>
      <c r="T196" s="231">
        <f>S196*H196</f>
        <v>0</v>
      </c>
      <c r="AR196" s="24" t="s">
        <v>243</v>
      </c>
      <c r="AT196" s="24" t="s">
        <v>149</v>
      </c>
      <c r="AU196" s="24" t="s">
        <v>85</v>
      </c>
      <c r="AY196" s="24" t="s">
        <v>146</v>
      </c>
      <c r="BE196" s="232">
        <f>IF(N196="základní",J196,0)</f>
        <v>0</v>
      </c>
      <c r="BF196" s="232">
        <f>IF(N196="snížená",J196,0)</f>
        <v>0</v>
      </c>
      <c r="BG196" s="232">
        <f>IF(N196="zákl. přenesená",J196,0)</f>
        <v>0</v>
      </c>
      <c r="BH196" s="232">
        <f>IF(N196="sníž. přenesená",J196,0)</f>
        <v>0</v>
      </c>
      <c r="BI196" s="232">
        <f>IF(N196="nulová",J196,0)</f>
        <v>0</v>
      </c>
      <c r="BJ196" s="24" t="s">
        <v>83</v>
      </c>
      <c r="BK196" s="232">
        <f>ROUND(I196*H196,2)</f>
        <v>0</v>
      </c>
      <c r="BL196" s="24" t="s">
        <v>243</v>
      </c>
      <c r="BM196" s="24" t="s">
        <v>283</v>
      </c>
    </row>
    <row r="197" s="1" customFormat="1">
      <c r="B197" s="46"/>
      <c r="C197" s="74"/>
      <c r="D197" s="233" t="s">
        <v>156</v>
      </c>
      <c r="E197" s="74"/>
      <c r="F197" s="234" t="s">
        <v>284</v>
      </c>
      <c r="G197" s="74"/>
      <c r="H197" s="74"/>
      <c r="I197" s="191"/>
      <c r="J197" s="74"/>
      <c r="K197" s="74"/>
      <c r="L197" s="72"/>
      <c r="M197" s="235"/>
      <c r="N197" s="47"/>
      <c r="O197" s="47"/>
      <c r="P197" s="47"/>
      <c r="Q197" s="47"/>
      <c r="R197" s="47"/>
      <c r="S197" s="47"/>
      <c r="T197" s="95"/>
      <c r="AT197" s="24" t="s">
        <v>156</v>
      </c>
      <c r="AU197" s="24" t="s">
        <v>85</v>
      </c>
    </row>
    <row r="198" s="10" customFormat="1" ht="29.88" customHeight="1">
      <c r="B198" s="205"/>
      <c r="C198" s="206"/>
      <c r="D198" s="207" t="s">
        <v>74</v>
      </c>
      <c r="E198" s="219" t="s">
        <v>285</v>
      </c>
      <c r="F198" s="219" t="s">
        <v>286</v>
      </c>
      <c r="G198" s="206"/>
      <c r="H198" s="206"/>
      <c r="I198" s="209"/>
      <c r="J198" s="220">
        <f>BK198</f>
        <v>0</v>
      </c>
      <c r="K198" s="206"/>
      <c r="L198" s="211"/>
      <c r="M198" s="212"/>
      <c r="N198" s="213"/>
      <c r="O198" s="213"/>
      <c r="P198" s="214">
        <f>SUM(P199:P200)</f>
        <v>0</v>
      </c>
      <c r="Q198" s="213"/>
      <c r="R198" s="214">
        <f>SUM(R199:R200)</f>
        <v>0.00024000000000000001</v>
      </c>
      <c r="S198" s="213"/>
      <c r="T198" s="215">
        <f>SUM(T199:T200)</f>
        <v>0</v>
      </c>
      <c r="AR198" s="216" t="s">
        <v>85</v>
      </c>
      <c r="AT198" s="217" t="s">
        <v>74</v>
      </c>
      <c r="AU198" s="217" t="s">
        <v>83</v>
      </c>
      <c r="AY198" s="216" t="s">
        <v>146</v>
      </c>
      <c r="BK198" s="218">
        <f>SUM(BK199:BK200)</f>
        <v>0</v>
      </c>
    </row>
    <row r="199" s="1" customFormat="1" ht="16.5" customHeight="1">
      <c r="B199" s="46"/>
      <c r="C199" s="221" t="s">
        <v>287</v>
      </c>
      <c r="D199" s="221" t="s">
        <v>149</v>
      </c>
      <c r="E199" s="222" t="s">
        <v>293</v>
      </c>
      <c r="F199" s="223" t="s">
        <v>294</v>
      </c>
      <c r="G199" s="224" t="s">
        <v>217</v>
      </c>
      <c r="H199" s="225">
        <v>1</v>
      </c>
      <c r="I199" s="226"/>
      <c r="J199" s="227">
        <f>ROUND(I199*H199,2)</f>
        <v>0</v>
      </c>
      <c r="K199" s="223" t="s">
        <v>21</v>
      </c>
      <c r="L199" s="72"/>
      <c r="M199" s="228" t="s">
        <v>21</v>
      </c>
      <c r="N199" s="229" t="s">
        <v>46</v>
      </c>
      <c r="O199" s="47"/>
      <c r="P199" s="230">
        <f>O199*H199</f>
        <v>0</v>
      </c>
      <c r="Q199" s="230">
        <v>0.00024000000000000001</v>
      </c>
      <c r="R199" s="230">
        <f>Q199*H199</f>
        <v>0.00024000000000000001</v>
      </c>
      <c r="S199" s="230">
        <v>0</v>
      </c>
      <c r="T199" s="231">
        <f>S199*H199</f>
        <v>0</v>
      </c>
      <c r="AR199" s="24" t="s">
        <v>243</v>
      </c>
      <c r="AT199" s="24" t="s">
        <v>149</v>
      </c>
      <c r="AU199" s="24" t="s">
        <v>85</v>
      </c>
      <c r="AY199" s="24" t="s">
        <v>146</v>
      </c>
      <c r="BE199" s="232">
        <f>IF(N199="základní",J199,0)</f>
        <v>0</v>
      </c>
      <c r="BF199" s="232">
        <f>IF(N199="snížená",J199,0)</f>
        <v>0</v>
      </c>
      <c r="BG199" s="232">
        <f>IF(N199="zákl. přenesená",J199,0)</f>
        <v>0</v>
      </c>
      <c r="BH199" s="232">
        <f>IF(N199="sníž. přenesená",J199,0)</f>
        <v>0</v>
      </c>
      <c r="BI199" s="232">
        <f>IF(N199="nulová",J199,0)</f>
        <v>0</v>
      </c>
      <c r="BJ199" s="24" t="s">
        <v>83</v>
      </c>
      <c r="BK199" s="232">
        <f>ROUND(I199*H199,2)</f>
        <v>0</v>
      </c>
      <c r="BL199" s="24" t="s">
        <v>243</v>
      </c>
      <c r="BM199" s="24" t="s">
        <v>446</v>
      </c>
    </row>
    <row r="200" s="1" customFormat="1">
      <c r="B200" s="46"/>
      <c r="C200" s="74"/>
      <c r="D200" s="233" t="s">
        <v>156</v>
      </c>
      <c r="E200" s="74"/>
      <c r="F200" s="234" t="s">
        <v>291</v>
      </c>
      <c r="G200" s="74"/>
      <c r="H200" s="74"/>
      <c r="I200" s="191"/>
      <c r="J200" s="74"/>
      <c r="K200" s="74"/>
      <c r="L200" s="72"/>
      <c r="M200" s="235"/>
      <c r="N200" s="47"/>
      <c r="O200" s="47"/>
      <c r="P200" s="47"/>
      <c r="Q200" s="47"/>
      <c r="R200" s="47"/>
      <c r="S200" s="47"/>
      <c r="T200" s="95"/>
      <c r="AT200" s="24" t="s">
        <v>156</v>
      </c>
      <c r="AU200" s="24" t="s">
        <v>85</v>
      </c>
    </row>
    <row r="201" s="10" customFormat="1" ht="29.88" customHeight="1">
      <c r="B201" s="205"/>
      <c r="C201" s="206"/>
      <c r="D201" s="207" t="s">
        <v>74</v>
      </c>
      <c r="E201" s="219" t="s">
        <v>296</v>
      </c>
      <c r="F201" s="219" t="s">
        <v>297</v>
      </c>
      <c r="G201" s="206"/>
      <c r="H201" s="206"/>
      <c r="I201" s="209"/>
      <c r="J201" s="220">
        <f>BK201</f>
        <v>0</v>
      </c>
      <c r="K201" s="206"/>
      <c r="L201" s="211"/>
      <c r="M201" s="212"/>
      <c r="N201" s="213"/>
      <c r="O201" s="213"/>
      <c r="P201" s="214">
        <f>SUM(P202:P225)</f>
        <v>0</v>
      </c>
      <c r="Q201" s="213"/>
      <c r="R201" s="214">
        <f>SUM(R202:R225)</f>
        <v>0.41079960000000004</v>
      </c>
      <c r="S201" s="213"/>
      <c r="T201" s="215">
        <f>SUM(T202:T225)</f>
        <v>0.97308899999999987</v>
      </c>
      <c r="AR201" s="216" t="s">
        <v>85</v>
      </c>
      <c r="AT201" s="217" t="s">
        <v>74</v>
      </c>
      <c r="AU201" s="217" t="s">
        <v>83</v>
      </c>
      <c r="AY201" s="216" t="s">
        <v>146</v>
      </c>
      <c r="BK201" s="218">
        <f>SUM(BK202:BK225)</f>
        <v>0</v>
      </c>
    </row>
    <row r="202" s="1" customFormat="1" ht="16.5" customHeight="1">
      <c r="B202" s="46"/>
      <c r="C202" s="221" t="s">
        <v>292</v>
      </c>
      <c r="D202" s="221" t="s">
        <v>149</v>
      </c>
      <c r="E202" s="222" t="s">
        <v>299</v>
      </c>
      <c r="F202" s="223" t="s">
        <v>300</v>
      </c>
      <c r="G202" s="224" t="s">
        <v>152</v>
      </c>
      <c r="H202" s="225">
        <v>11.699999999999999</v>
      </c>
      <c r="I202" s="226"/>
      <c r="J202" s="227">
        <f>ROUND(I202*H202,2)</f>
        <v>0</v>
      </c>
      <c r="K202" s="223" t="s">
        <v>153</v>
      </c>
      <c r="L202" s="72"/>
      <c r="M202" s="228" t="s">
        <v>21</v>
      </c>
      <c r="N202" s="229" t="s">
        <v>46</v>
      </c>
      <c r="O202" s="47"/>
      <c r="P202" s="230">
        <f>O202*H202</f>
        <v>0</v>
      </c>
      <c r="Q202" s="230">
        <v>0</v>
      </c>
      <c r="R202" s="230">
        <f>Q202*H202</f>
        <v>0</v>
      </c>
      <c r="S202" s="230">
        <v>0.083169999999999994</v>
      </c>
      <c r="T202" s="231">
        <f>S202*H202</f>
        <v>0.97308899999999987</v>
      </c>
      <c r="AR202" s="24" t="s">
        <v>243</v>
      </c>
      <c r="AT202" s="24" t="s">
        <v>149</v>
      </c>
      <c r="AU202" s="24" t="s">
        <v>85</v>
      </c>
      <c r="AY202" s="24" t="s">
        <v>146</v>
      </c>
      <c r="BE202" s="232">
        <f>IF(N202="základní",J202,0)</f>
        <v>0</v>
      </c>
      <c r="BF202" s="232">
        <f>IF(N202="snížená",J202,0)</f>
        <v>0</v>
      </c>
      <c r="BG202" s="232">
        <f>IF(N202="zákl. přenesená",J202,0)</f>
        <v>0</v>
      </c>
      <c r="BH202" s="232">
        <f>IF(N202="sníž. přenesená",J202,0)</f>
        <v>0</v>
      </c>
      <c r="BI202" s="232">
        <f>IF(N202="nulová",J202,0)</f>
        <v>0</v>
      </c>
      <c r="BJ202" s="24" t="s">
        <v>83</v>
      </c>
      <c r="BK202" s="232">
        <f>ROUND(I202*H202,2)</f>
        <v>0</v>
      </c>
      <c r="BL202" s="24" t="s">
        <v>243</v>
      </c>
      <c r="BM202" s="24" t="s">
        <v>301</v>
      </c>
    </row>
    <row r="203" s="11" customFormat="1">
      <c r="B203" s="236"/>
      <c r="C203" s="237"/>
      <c r="D203" s="233" t="s">
        <v>158</v>
      </c>
      <c r="E203" s="238" t="s">
        <v>21</v>
      </c>
      <c r="F203" s="239" t="s">
        <v>427</v>
      </c>
      <c r="G203" s="237"/>
      <c r="H203" s="240">
        <v>0.95999999999999996</v>
      </c>
      <c r="I203" s="241"/>
      <c r="J203" s="237"/>
      <c r="K203" s="237"/>
      <c r="L203" s="242"/>
      <c r="M203" s="243"/>
      <c r="N203" s="244"/>
      <c r="O203" s="244"/>
      <c r="P203" s="244"/>
      <c r="Q203" s="244"/>
      <c r="R203" s="244"/>
      <c r="S203" s="244"/>
      <c r="T203" s="245"/>
      <c r="AT203" s="246" t="s">
        <v>158</v>
      </c>
      <c r="AU203" s="246" t="s">
        <v>85</v>
      </c>
      <c r="AV203" s="11" t="s">
        <v>85</v>
      </c>
      <c r="AW203" s="11" t="s">
        <v>38</v>
      </c>
      <c r="AX203" s="11" t="s">
        <v>75</v>
      </c>
      <c r="AY203" s="246" t="s">
        <v>146</v>
      </c>
    </row>
    <row r="204" s="11" customFormat="1">
      <c r="B204" s="236"/>
      <c r="C204" s="237"/>
      <c r="D204" s="233" t="s">
        <v>158</v>
      </c>
      <c r="E204" s="238" t="s">
        <v>21</v>
      </c>
      <c r="F204" s="239" t="s">
        <v>428</v>
      </c>
      <c r="G204" s="237"/>
      <c r="H204" s="240">
        <v>1.74</v>
      </c>
      <c r="I204" s="241"/>
      <c r="J204" s="237"/>
      <c r="K204" s="237"/>
      <c r="L204" s="242"/>
      <c r="M204" s="243"/>
      <c r="N204" s="244"/>
      <c r="O204" s="244"/>
      <c r="P204" s="244"/>
      <c r="Q204" s="244"/>
      <c r="R204" s="244"/>
      <c r="S204" s="244"/>
      <c r="T204" s="245"/>
      <c r="AT204" s="246" t="s">
        <v>158</v>
      </c>
      <c r="AU204" s="246" t="s">
        <v>85</v>
      </c>
      <c r="AV204" s="11" t="s">
        <v>85</v>
      </c>
      <c r="AW204" s="11" t="s">
        <v>38</v>
      </c>
      <c r="AX204" s="11" t="s">
        <v>75</v>
      </c>
      <c r="AY204" s="246" t="s">
        <v>146</v>
      </c>
    </row>
    <row r="205" s="11" customFormat="1">
      <c r="B205" s="236"/>
      <c r="C205" s="237"/>
      <c r="D205" s="233" t="s">
        <v>158</v>
      </c>
      <c r="E205" s="238" t="s">
        <v>21</v>
      </c>
      <c r="F205" s="239" t="s">
        <v>429</v>
      </c>
      <c r="G205" s="237"/>
      <c r="H205" s="240">
        <v>1.6799999999999999</v>
      </c>
      <c r="I205" s="241"/>
      <c r="J205" s="237"/>
      <c r="K205" s="237"/>
      <c r="L205" s="242"/>
      <c r="M205" s="243"/>
      <c r="N205" s="244"/>
      <c r="O205" s="244"/>
      <c r="P205" s="244"/>
      <c r="Q205" s="244"/>
      <c r="R205" s="244"/>
      <c r="S205" s="244"/>
      <c r="T205" s="245"/>
      <c r="AT205" s="246" t="s">
        <v>158</v>
      </c>
      <c r="AU205" s="246" t="s">
        <v>85</v>
      </c>
      <c r="AV205" s="11" t="s">
        <v>85</v>
      </c>
      <c r="AW205" s="11" t="s">
        <v>38</v>
      </c>
      <c r="AX205" s="11" t="s">
        <v>75</v>
      </c>
      <c r="AY205" s="246" t="s">
        <v>146</v>
      </c>
    </row>
    <row r="206" s="11" customFormat="1">
      <c r="B206" s="236"/>
      <c r="C206" s="237"/>
      <c r="D206" s="233" t="s">
        <v>158</v>
      </c>
      <c r="E206" s="238" t="s">
        <v>21</v>
      </c>
      <c r="F206" s="239" t="s">
        <v>430</v>
      </c>
      <c r="G206" s="237"/>
      <c r="H206" s="240">
        <v>3</v>
      </c>
      <c r="I206" s="241"/>
      <c r="J206" s="237"/>
      <c r="K206" s="237"/>
      <c r="L206" s="242"/>
      <c r="M206" s="243"/>
      <c r="N206" s="244"/>
      <c r="O206" s="244"/>
      <c r="P206" s="244"/>
      <c r="Q206" s="244"/>
      <c r="R206" s="244"/>
      <c r="S206" s="244"/>
      <c r="T206" s="245"/>
      <c r="AT206" s="246" t="s">
        <v>158</v>
      </c>
      <c r="AU206" s="246" t="s">
        <v>85</v>
      </c>
      <c r="AV206" s="11" t="s">
        <v>85</v>
      </c>
      <c r="AW206" s="11" t="s">
        <v>38</v>
      </c>
      <c r="AX206" s="11" t="s">
        <v>75</v>
      </c>
      <c r="AY206" s="246" t="s">
        <v>146</v>
      </c>
    </row>
    <row r="207" s="11" customFormat="1">
      <c r="B207" s="236"/>
      <c r="C207" s="237"/>
      <c r="D207" s="233" t="s">
        <v>158</v>
      </c>
      <c r="E207" s="238" t="s">
        <v>21</v>
      </c>
      <c r="F207" s="239" t="s">
        <v>431</v>
      </c>
      <c r="G207" s="237"/>
      <c r="H207" s="240">
        <v>4.3200000000000003</v>
      </c>
      <c r="I207" s="241"/>
      <c r="J207" s="237"/>
      <c r="K207" s="237"/>
      <c r="L207" s="242"/>
      <c r="M207" s="243"/>
      <c r="N207" s="244"/>
      <c r="O207" s="244"/>
      <c r="P207" s="244"/>
      <c r="Q207" s="244"/>
      <c r="R207" s="244"/>
      <c r="S207" s="244"/>
      <c r="T207" s="245"/>
      <c r="AT207" s="246" t="s">
        <v>158</v>
      </c>
      <c r="AU207" s="246" t="s">
        <v>85</v>
      </c>
      <c r="AV207" s="11" t="s">
        <v>85</v>
      </c>
      <c r="AW207" s="11" t="s">
        <v>38</v>
      </c>
      <c r="AX207" s="11" t="s">
        <v>75</v>
      </c>
      <c r="AY207" s="246" t="s">
        <v>146</v>
      </c>
    </row>
    <row r="208" s="12" customFormat="1">
      <c r="B208" s="247"/>
      <c r="C208" s="248"/>
      <c r="D208" s="233" t="s">
        <v>158</v>
      </c>
      <c r="E208" s="249" t="s">
        <v>21</v>
      </c>
      <c r="F208" s="250" t="s">
        <v>165</v>
      </c>
      <c r="G208" s="248"/>
      <c r="H208" s="251">
        <v>11.699999999999999</v>
      </c>
      <c r="I208" s="252"/>
      <c r="J208" s="248"/>
      <c r="K208" s="248"/>
      <c r="L208" s="253"/>
      <c r="M208" s="254"/>
      <c r="N208" s="255"/>
      <c r="O208" s="255"/>
      <c r="P208" s="255"/>
      <c r="Q208" s="255"/>
      <c r="R208" s="255"/>
      <c r="S208" s="255"/>
      <c r="T208" s="256"/>
      <c r="AT208" s="257" t="s">
        <v>158</v>
      </c>
      <c r="AU208" s="257" t="s">
        <v>85</v>
      </c>
      <c r="AV208" s="12" t="s">
        <v>154</v>
      </c>
      <c r="AW208" s="12" t="s">
        <v>38</v>
      </c>
      <c r="AX208" s="12" t="s">
        <v>83</v>
      </c>
      <c r="AY208" s="257" t="s">
        <v>146</v>
      </c>
    </row>
    <row r="209" s="1" customFormat="1" ht="25.5" customHeight="1">
      <c r="B209" s="46"/>
      <c r="C209" s="221" t="s">
        <v>298</v>
      </c>
      <c r="D209" s="221" t="s">
        <v>149</v>
      </c>
      <c r="E209" s="222" t="s">
        <v>303</v>
      </c>
      <c r="F209" s="223" t="s">
        <v>304</v>
      </c>
      <c r="G209" s="224" t="s">
        <v>152</v>
      </c>
      <c r="H209" s="225">
        <v>16.739999999999998</v>
      </c>
      <c r="I209" s="226"/>
      <c r="J209" s="227">
        <f>ROUND(I209*H209,2)</f>
        <v>0</v>
      </c>
      <c r="K209" s="223" t="s">
        <v>153</v>
      </c>
      <c r="L209" s="72"/>
      <c r="M209" s="228" t="s">
        <v>21</v>
      </c>
      <c r="N209" s="229" t="s">
        <v>46</v>
      </c>
      <c r="O209" s="47"/>
      <c r="P209" s="230">
        <f>O209*H209</f>
        <v>0</v>
      </c>
      <c r="Q209" s="230">
        <v>0.0039199999999999999</v>
      </c>
      <c r="R209" s="230">
        <f>Q209*H209</f>
        <v>0.065620799999999993</v>
      </c>
      <c r="S209" s="230">
        <v>0</v>
      </c>
      <c r="T209" s="231">
        <f>S209*H209</f>
        <v>0</v>
      </c>
      <c r="AR209" s="24" t="s">
        <v>243</v>
      </c>
      <c r="AT209" s="24" t="s">
        <v>149</v>
      </c>
      <c r="AU209" s="24" t="s">
        <v>85</v>
      </c>
      <c r="AY209" s="24" t="s">
        <v>146</v>
      </c>
      <c r="BE209" s="232">
        <f>IF(N209="základní",J209,0)</f>
        <v>0</v>
      </c>
      <c r="BF209" s="232">
        <f>IF(N209="snížená",J209,0)</f>
        <v>0</v>
      </c>
      <c r="BG209" s="232">
        <f>IF(N209="zákl. přenesená",J209,0)</f>
        <v>0</v>
      </c>
      <c r="BH209" s="232">
        <f>IF(N209="sníž. přenesená",J209,0)</f>
        <v>0</v>
      </c>
      <c r="BI209" s="232">
        <f>IF(N209="nulová",J209,0)</f>
        <v>0</v>
      </c>
      <c r="BJ209" s="24" t="s">
        <v>83</v>
      </c>
      <c r="BK209" s="232">
        <f>ROUND(I209*H209,2)</f>
        <v>0</v>
      </c>
      <c r="BL209" s="24" t="s">
        <v>243</v>
      </c>
      <c r="BM209" s="24" t="s">
        <v>305</v>
      </c>
    </row>
    <row r="210" s="11" customFormat="1">
      <c r="B210" s="236"/>
      <c r="C210" s="237"/>
      <c r="D210" s="233" t="s">
        <v>158</v>
      </c>
      <c r="E210" s="238" t="s">
        <v>21</v>
      </c>
      <c r="F210" s="239" t="s">
        <v>426</v>
      </c>
      <c r="G210" s="237"/>
      <c r="H210" s="240">
        <v>5.04</v>
      </c>
      <c r="I210" s="241"/>
      <c r="J210" s="237"/>
      <c r="K210" s="237"/>
      <c r="L210" s="242"/>
      <c r="M210" s="243"/>
      <c r="N210" s="244"/>
      <c r="O210" s="244"/>
      <c r="P210" s="244"/>
      <c r="Q210" s="244"/>
      <c r="R210" s="244"/>
      <c r="S210" s="244"/>
      <c r="T210" s="245"/>
      <c r="AT210" s="246" t="s">
        <v>158</v>
      </c>
      <c r="AU210" s="246" t="s">
        <v>85</v>
      </c>
      <c r="AV210" s="11" t="s">
        <v>85</v>
      </c>
      <c r="AW210" s="11" t="s">
        <v>38</v>
      </c>
      <c r="AX210" s="11" t="s">
        <v>75</v>
      </c>
      <c r="AY210" s="246" t="s">
        <v>146</v>
      </c>
    </row>
    <row r="211" s="11" customFormat="1">
      <c r="B211" s="236"/>
      <c r="C211" s="237"/>
      <c r="D211" s="233" t="s">
        <v>158</v>
      </c>
      <c r="E211" s="238" t="s">
        <v>21</v>
      </c>
      <c r="F211" s="239" t="s">
        <v>427</v>
      </c>
      <c r="G211" s="237"/>
      <c r="H211" s="240">
        <v>0.95999999999999996</v>
      </c>
      <c r="I211" s="241"/>
      <c r="J211" s="237"/>
      <c r="K211" s="237"/>
      <c r="L211" s="242"/>
      <c r="M211" s="243"/>
      <c r="N211" s="244"/>
      <c r="O211" s="244"/>
      <c r="P211" s="244"/>
      <c r="Q211" s="244"/>
      <c r="R211" s="244"/>
      <c r="S211" s="244"/>
      <c r="T211" s="245"/>
      <c r="AT211" s="246" t="s">
        <v>158</v>
      </c>
      <c r="AU211" s="246" t="s">
        <v>85</v>
      </c>
      <c r="AV211" s="11" t="s">
        <v>85</v>
      </c>
      <c r="AW211" s="11" t="s">
        <v>38</v>
      </c>
      <c r="AX211" s="11" t="s">
        <v>75</v>
      </c>
      <c r="AY211" s="246" t="s">
        <v>146</v>
      </c>
    </row>
    <row r="212" s="11" customFormat="1">
      <c r="B212" s="236"/>
      <c r="C212" s="237"/>
      <c r="D212" s="233" t="s">
        <v>158</v>
      </c>
      <c r="E212" s="238" t="s">
        <v>21</v>
      </c>
      <c r="F212" s="239" t="s">
        <v>428</v>
      </c>
      <c r="G212" s="237"/>
      <c r="H212" s="240">
        <v>1.74</v>
      </c>
      <c r="I212" s="241"/>
      <c r="J212" s="237"/>
      <c r="K212" s="237"/>
      <c r="L212" s="242"/>
      <c r="M212" s="243"/>
      <c r="N212" s="244"/>
      <c r="O212" s="244"/>
      <c r="P212" s="244"/>
      <c r="Q212" s="244"/>
      <c r="R212" s="244"/>
      <c r="S212" s="244"/>
      <c r="T212" s="245"/>
      <c r="AT212" s="246" t="s">
        <v>158</v>
      </c>
      <c r="AU212" s="246" t="s">
        <v>85</v>
      </c>
      <c r="AV212" s="11" t="s">
        <v>85</v>
      </c>
      <c r="AW212" s="11" t="s">
        <v>38</v>
      </c>
      <c r="AX212" s="11" t="s">
        <v>75</v>
      </c>
      <c r="AY212" s="246" t="s">
        <v>146</v>
      </c>
    </row>
    <row r="213" s="11" customFormat="1">
      <c r="B213" s="236"/>
      <c r="C213" s="237"/>
      <c r="D213" s="233" t="s">
        <v>158</v>
      </c>
      <c r="E213" s="238" t="s">
        <v>21</v>
      </c>
      <c r="F213" s="239" t="s">
        <v>429</v>
      </c>
      <c r="G213" s="237"/>
      <c r="H213" s="240">
        <v>1.6799999999999999</v>
      </c>
      <c r="I213" s="241"/>
      <c r="J213" s="237"/>
      <c r="K213" s="237"/>
      <c r="L213" s="242"/>
      <c r="M213" s="243"/>
      <c r="N213" s="244"/>
      <c r="O213" s="244"/>
      <c r="P213" s="244"/>
      <c r="Q213" s="244"/>
      <c r="R213" s="244"/>
      <c r="S213" s="244"/>
      <c r="T213" s="245"/>
      <c r="AT213" s="246" t="s">
        <v>158</v>
      </c>
      <c r="AU213" s="246" t="s">
        <v>85</v>
      </c>
      <c r="AV213" s="11" t="s">
        <v>85</v>
      </c>
      <c r="AW213" s="11" t="s">
        <v>38</v>
      </c>
      <c r="AX213" s="11" t="s">
        <v>75</v>
      </c>
      <c r="AY213" s="246" t="s">
        <v>146</v>
      </c>
    </row>
    <row r="214" s="11" customFormat="1">
      <c r="B214" s="236"/>
      <c r="C214" s="237"/>
      <c r="D214" s="233" t="s">
        <v>158</v>
      </c>
      <c r="E214" s="238" t="s">
        <v>21</v>
      </c>
      <c r="F214" s="239" t="s">
        <v>430</v>
      </c>
      <c r="G214" s="237"/>
      <c r="H214" s="240">
        <v>3</v>
      </c>
      <c r="I214" s="241"/>
      <c r="J214" s="237"/>
      <c r="K214" s="237"/>
      <c r="L214" s="242"/>
      <c r="M214" s="243"/>
      <c r="N214" s="244"/>
      <c r="O214" s="244"/>
      <c r="P214" s="244"/>
      <c r="Q214" s="244"/>
      <c r="R214" s="244"/>
      <c r="S214" s="244"/>
      <c r="T214" s="245"/>
      <c r="AT214" s="246" t="s">
        <v>158</v>
      </c>
      <c r="AU214" s="246" t="s">
        <v>85</v>
      </c>
      <c r="AV214" s="11" t="s">
        <v>85</v>
      </c>
      <c r="AW214" s="11" t="s">
        <v>38</v>
      </c>
      <c r="AX214" s="11" t="s">
        <v>75</v>
      </c>
      <c r="AY214" s="246" t="s">
        <v>146</v>
      </c>
    </row>
    <row r="215" s="11" customFormat="1">
      <c r="B215" s="236"/>
      <c r="C215" s="237"/>
      <c r="D215" s="233" t="s">
        <v>158</v>
      </c>
      <c r="E215" s="238" t="s">
        <v>21</v>
      </c>
      <c r="F215" s="239" t="s">
        <v>431</v>
      </c>
      <c r="G215" s="237"/>
      <c r="H215" s="240">
        <v>4.3200000000000003</v>
      </c>
      <c r="I215" s="241"/>
      <c r="J215" s="237"/>
      <c r="K215" s="237"/>
      <c r="L215" s="242"/>
      <c r="M215" s="243"/>
      <c r="N215" s="244"/>
      <c r="O215" s="244"/>
      <c r="P215" s="244"/>
      <c r="Q215" s="244"/>
      <c r="R215" s="244"/>
      <c r="S215" s="244"/>
      <c r="T215" s="245"/>
      <c r="AT215" s="246" t="s">
        <v>158</v>
      </c>
      <c r="AU215" s="246" t="s">
        <v>85</v>
      </c>
      <c r="AV215" s="11" t="s">
        <v>85</v>
      </c>
      <c r="AW215" s="11" t="s">
        <v>38</v>
      </c>
      <c r="AX215" s="11" t="s">
        <v>75</v>
      </c>
      <c r="AY215" s="246" t="s">
        <v>146</v>
      </c>
    </row>
    <row r="216" s="12" customFormat="1">
      <c r="B216" s="247"/>
      <c r="C216" s="248"/>
      <c r="D216" s="233" t="s">
        <v>158</v>
      </c>
      <c r="E216" s="249" t="s">
        <v>21</v>
      </c>
      <c r="F216" s="250" t="s">
        <v>165</v>
      </c>
      <c r="G216" s="248"/>
      <c r="H216" s="251">
        <v>16.739999999999998</v>
      </c>
      <c r="I216" s="252"/>
      <c r="J216" s="248"/>
      <c r="K216" s="248"/>
      <c r="L216" s="253"/>
      <c r="M216" s="254"/>
      <c r="N216" s="255"/>
      <c r="O216" s="255"/>
      <c r="P216" s="255"/>
      <c r="Q216" s="255"/>
      <c r="R216" s="255"/>
      <c r="S216" s="255"/>
      <c r="T216" s="256"/>
      <c r="AT216" s="257" t="s">
        <v>158</v>
      </c>
      <c r="AU216" s="257" t="s">
        <v>85</v>
      </c>
      <c r="AV216" s="12" t="s">
        <v>154</v>
      </c>
      <c r="AW216" s="12" t="s">
        <v>38</v>
      </c>
      <c r="AX216" s="12" t="s">
        <v>83</v>
      </c>
      <c r="AY216" s="257" t="s">
        <v>146</v>
      </c>
    </row>
    <row r="217" s="1" customFormat="1" ht="25.5" customHeight="1">
      <c r="B217" s="46"/>
      <c r="C217" s="269" t="s">
        <v>302</v>
      </c>
      <c r="D217" s="269" t="s">
        <v>272</v>
      </c>
      <c r="E217" s="270" t="s">
        <v>307</v>
      </c>
      <c r="F217" s="271" t="s">
        <v>308</v>
      </c>
      <c r="G217" s="272" t="s">
        <v>152</v>
      </c>
      <c r="H217" s="273">
        <v>18.414000000000001</v>
      </c>
      <c r="I217" s="274"/>
      <c r="J217" s="275">
        <f>ROUND(I217*H217,2)</f>
        <v>0</v>
      </c>
      <c r="K217" s="271" t="s">
        <v>153</v>
      </c>
      <c r="L217" s="276"/>
      <c r="M217" s="277" t="s">
        <v>21</v>
      </c>
      <c r="N217" s="278" t="s">
        <v>46</v>
      </c>
      <c r="O217" s="47"/>
      <c r="P217" s="230">
        <f>O217*H217</f>
        <v>0</v>
      </c>
      <c r="Q217" s="230">
        <v>0.018200000000000001</v>
      </c>
      <c r="R217" s="230">
        <f>Q217*H217</f>
        <v>0.33513480000000007</v>
      </c>
      <c r="S217" s="230">
        <v>0</v>
      </c>
      <c r="T217" s="231">
        <f>S217*H217</f>
        <v>0</v>
      </c>
      <c r="AR217" s="24" t="s">
        <v>275</v>
      </c>
      <c r="AT217" s="24" t="s">
        <v>272</v>
      </c>
      <c r="AU217" s="24" t="s">
        <v>85</v>
      </c>
      <c r="AY217" s="24" t="s">
        <v>146</v>
      </c>
      <c r="BE217" s="232">
        <f>IF(N217="základní",J217,0)</f>
        <v>0</v>
      </c>
      <c r="BF217" s="232">
        <f>IF(N217="snížená",J217,0)</f>
        <v>0</v>
      </c>
      <c r="BG217" s="232">
        <f>IF(N217="zákl. přenesená",J217,0)</f>
        <v>0</v>
      </c>
      <c r="BH217" s="232">
        <f>IF(N217="sníž. přenesená",J217,0)</f>
        <v>0</v>
      </c>
      <c r="BI217" s="232">
        <f>IF(N217="nulová",J217,0)</f>
        <v>0</v>
      </c>
      <c r="BJ217" s="24" t="s">
        <v>83</v>
      </c>
      <c r="BK217" s="232">
        <f>ROUND(I217*H217,2)</f>
        <v>0</v>
      </c>
      <c r="BL217" s="24" t="s">
        <v>243</v>
      </c>
      <c r="BM217" s="24" t="s">
        <v>309</v>
      </c>
    </row>
    <row r="218" s="1" customFormat="1">
      <c r="B218" s="46"/>
      <c r="C218" s="74"/>
      <c r="D218" s="233" t="s">
        <v>310</v>
      </c>
      <c r="E218" s="74"/>
      <c r="F218" s="234" t="s">
        <v>311</v>
      </c>
      <c r="G218" s="74"/>
      <c r="H218" s="74"/>
      <c r="I218" s="191"/>
      <c r="J218" s="74"/>
      <c r="K218" s="74"/>
      <c r="L218" s="72"/>
      <c r="M218" s="235"/>
      <c r="N218" s="47"/>
      <c r="O218" s="47"/>
      <c r="P218" s="47"/>
      <c r="Q218" s="47"/>
      <c r="R218" s="47"/>
      <c r="S218" s="47"/>
      <c r="T218" s="95"/>
      <c r="AT218" s="24" t="s">
        <v>310</v>
      </c>
      <c r="AU218" s="24" t="s">
        <v>85</v>
      </c>
    </row>
    <row r="219" s="11" customFormat="1">
      <c r="B219" s="236"/>
      <c r="C219" s="237"/>
      <c r="D219" s="233" t="s">
        <v>158</v>
      </c>
      <c r="E219" s="237"/>
      <c r="F219" s="239" t="s">
        <v>447</v>
      </c>
      <c r="G219" s="237"/>
      <c r="H219" s="240">
        <v>18.414000000000001</v>
      </c>
      <c r="I219" s="241"/>
      <c r="J219" s="237"/>
      <c r="K219" s="237"/>
      <c r="L219" s="242"/>
      <c r="M219" s="243"/>
      <c r="N219" s="244"/>
      <c r="O219" s="244"/>
      <c r="P219" s="244"/>
      <c r="Q219" s="244"/>
      <c r="R219" s="244"/>
      <c r="S219" s="244"/>
      <c r="T219" s="245"/>
      <c r="AT219" s="246" t="s">
        <v>158</v>
      </c>
      <c r="AU219" s="246" t="s">
        <v>85</v>
      </c>
      <c r="AV219" s="11" t="s">
        <v>85</v>
      </c>
      <c r="AW219" s="11" t="s">
        <v>6</v>
      </c>
      <c r="AX219" s="11" t="s">
        <v>83</v>
      </c>
      <c r="AY219" s="246" t="s">
        <v>146</v>
      </c>
    </row>
    <row r="220" s="1" customFormat="1" ht="25.5" customHeight="1">
      <c r="B220" s="46"/>
      <c r="C220" s="221" t="s">
        <v>306</v>
      </c>
      <c r="D220" s="221" t="s">
        <v>149</v>
      </c>
      <c r="E220" s="222" t="s">
        <v>314</v>
      </c>
      <c r="F220" s="223" t="s">
        <v>315</v>
      </c>
      <c r="G220" s="224" t="s">
        <v>152</v>
      </c>
      <c r="H220" s="225">
        <v>16.739999999999998</v>
      </c>
      <c r="I220" s="226"/>
      <c r="J220" s="227">
        <f>ROUND(I220*H220,2)</f>
        <v>0</v>
      </c>
      <c r="K220" s="223" t="s">
        <v>153</v>
      </c>
      <c r="L220" s="72"/>
      <c r="M220" s="228" t="s">
        <v>21</v>
      </c>
      <c r="N220" s="229" t="s">
        <v>46</v>
      </c>
      <c r="O220" s="47"/>
      <c r="P220" s="230">
        <f>O220*H220</f>
        <v>0</v>
      </c>
      <c r="Q220" s="230">
        <v>0</v>
      </c>
      <c r="R220" s="230">
        <f>Q220*H220</f>
        <v>0</v>
      </c>
      <c r="S220" s="230">
        <v>0</v>
      </c>
      <c r="T220" s="231">
        <f>S220*H220</f>
        <v>0</v>
      </c>
      <c r="AR220" s="24" t="s">
        <v>243</v>
      </c>
      <c r="AT220" s="24" t="s">
        <v>149</v>
      </c>
      <c r="AU220" s="24" t="s">
        <v>85</v>
      </c>
      <c r="AY220" s="24" t="s">
        <v>146</v>
      </c>
      <c r="BE220" s="232">
        <f>IF(N220="základní",J220,0)</f>
        <v>0</v>
      </c>
      <c r="BF220" s="232">
        <f>IF(N220="snížená",J220,0)</f>
        <v>0</v>
      </c>
      <c r="BG220" s="232">
        <f>IF(N220="zákl. přenesená",J220,0)</f>
        <v>0</v>
      </c>
      <c r="BH220" s="232">
        <f>IF(N220="sníž. přenesená",J220,0)</f>
        <v>0</v>
      </c>
      <c r="BI220" s="232">
        <f>IF(N220="nulová",J220,0)</f>
        <v>0</v>
      </c>
      <c r="BJ220" s="24" t="s">
        <v>83</v>
      </c>
      <c r="BK220" s="232">
        <f>ROUND(I220*H220,2)</f>
        <v>0</v>
      </c>
      <c r="BL220" s="24" t="s">
        <v>243</v>
      </c>
      <c r="BM220" s="24" t="s">
        <v>316</v>
      </c>
    </row>
    <row r="221" s="1" customFormat="1" ht="16.5" customHeight="1">
      <c r="B221" s="46"/>
      <c r="C221" s="221" t="s">
        <v>313</v>
      </c>
      <c r="D221" s="221" t="s">
        <v>149</v>
      </c>
      <c r="E221" s="222" t="s">
        <v>318</v>
      </c>
      <c r="F221" s="223" t="s">
        <v>319</v>
      </c>
      <c r="G221" s="224" t="s">
        <v>152</v>
      </c>
      <c r="H221" s="225">
        <v>33.479999999999997</v>
      </c>
      <c r="I221" s="226"/>
      <c r="J221" s="227">
        <f>ROUND(I221*H221,2)</f>
        <v>0</v>
      </c>
      <c r="K221" s="223" t="s">
        <v>153</v>
      </c>
      <c r="L221" s="72"/>
      <c r="M221" s="228" t="s">
        <v>21</v>
      </c>
      <c r="N221" s="229" t="s">
        <v>46</v>
      </c>
      <c r="O221" s="47"/>
      <c r="P221" s="230">
        <f>O221*H221</f>
        <v>0</v>
      </c>
      <c r="Q221" s="230">
        <v>0.00029999999999999997</v>
      </c>
      <c r="R221" s="230">
        <f>Q221*H221</f>
        <v>0.010043999999999997</v>
      </c>
      <c r="S221" s="230">
        <v>0</v>
      </c>
      <c r="T221" s="231">
        <f>S221*H221</f>
        <v>0</v>
      </c>
      <c r="AR221" s="24" t="s">
        <v>243</v>
      </c>
      <c r="AT221" s="24" t="s">
        <v>149</v>
      </c>
      <c r="AU221" s="24" t="s">
        <v>85</v>
      </c>
      <c r="AY221" s="24" t="s">
        <v>146</v>
      </c>
      <c r="BE221" s="232">
        <f>IF(N221="základní",J221,0)</f>
        <v>0</v>
      </c>
      <c r="BF221" s="232">
        <f>IF(N221="snížená",J221,0)</f>
        <v>0</v>
      </c>
      <c r="BG221" s="232">
        <f>IF(N221="zákl. přenesená",J221,0)</f>
        <v>0</v>
      </c>
      <c r="BH221" s="232">
        <f>IF(N221="sníž. přenesená",J221,0)</f>
        <v>0</v>
      </c>
      <c r="BI221" s="232">
        <f>IF(N221="nulová",J221,0)</f>
        <v>0</v>
      </c>
      <c r="BJ221" s="24" t="s">
        <v>83</v>
      </c>
      <c r="BK221" s="232">
        <f>ROUND(I221*H221,2)</f>
        <v>0</v>
      </c>
      <c r="BL221" s="24" t="s">
        <v>243</v>
      </c>
      <c r="BM221" s="24" t="s">
        <v>320</v>
      </c>
    </row>
    <row r="222" s="1" customFormat="1">
      <c r="B222" s="46"/>
      <c r="C222" s="74"/>
      <c r="D222" s="233" t="s">
        <v>156</v>
      </c>
      <c r="E222" s="74"/>
      <c r="F222" s="234" t="s">
        <v>321</v>
      </c>
      <c r="G222" s="74"/>
      <c r="H222" s="74"/>
      <c r="I222" s="191"/>
      <c r="J222" s="74"/>
      <c r="K222" s="74"/>
      <c r="L222" s="72"/>
      <c r="M222" s="235"/>
      <c r="N222" s="47"/>
      <c r="O222" s="47"/>
      <c r="P222" s="47"/>
      <c r="Q222" s="47"/>
      <c r="R222" s="47"/>
      <c r="S222" s="47"/>
      <c r="T222" s="95"/>
      <c r="AT222" s="24" t="s">
        <v>156</v>
      </c>
      <c r="AU222" s="24" t="s">
        <v>85</v>
      </c>
    </row>
    <row r="223" s="11" customFormat="1">
      <c r="B223" s="236"/>
      <c r="C223" s="237"/>
      <c r="D223" s="233" t="s">
        <v>158</v>
      </c>
      <c r="E223" s="237"/>
      <c r="F223" s="239" t="s">
        <v>448</v>
      </c>
      <c r="G223" s="237"/>
      <c r="H223" s="240">
        <v>33.479999999999997</v>
      </c>
      <c r="I223" s="241"/>
      <c r="J223" s="237"/>
      <c r="K223" s="237"/>
      <c r="L223" s="242"/>
      <c r="M223" s="243"/>
      <c r="N223" s="244"/>
      <c r="O223" s="244"/>
      <c r="P223" s="244"/>
      <c r="Q223" s="244"/>
      <c r="R223" s="244"/>
      <c r="S223" s="244"/>
      <c r="T223" s="245"/>
      <c r="AT223" s="246" t="s">
        <v>158</v>
      </c>
      <c r="AU223" s="246" t="s">
        <v>85</v>
      </c>
      <c r="AV223" s="11" t="s">
        <v>85</v>
      </c>
      <c r="AW223" s="11" t="s">
        <v>6</v>
      </c>
      <c r="AX223" s="11" t="s">
        <v>83</v>
      </c>
      <c r="AY223" s="246" t="s">
        <v>146</v>
      </c>
    </row>
    <row r="224" s="1" customFormat="1" ht="38.25" customHeight="1">
      <c r="B224" s="46"/>
      <c r="C224" s="221" t="s">
        <v>317</v>
      </c>
      <c r="D224" s="221" t="s">
        <v>149</v>
      </c>
      <c r="E224" s="222" t="s">
        <v>324</v>
      </c>
      <c r="F224" s="223" t="s">
        <v>325</v>
      </c>
      <c r="G224" s="224" t="s">
        <v>224</v>
      </c>
      <c r="H224" s="225">
        <v>0.41099999999999998</v>
      </c>
      <c r="I224" s="226"/>
      <c r="J224" s="227">
        <f>ROUND(I224*H224,2)</f>
        <v>0</v>
      </c>
      <c r="K224" s="223" t="s">
        <v>153</v>
      </c>
      <c r="L224" s="72"/>
      <c r="M224" s="228" t="s">
        <v>21</v>
      </c>
      <c r="N224" s="229" t="s">
        <v>46</v>
      </c>
      <c r="O224" s="47"/>
      <c r="P224" s="230">
        <f>O224*H224</f>
        <v>0</v>
      </c>
      <c r="Q224" s="230">
        <v>0</v>
      </c>
      <c r="R224" s="230">
        <f>Q224*H224</f>
        <v>0</v>
      </c>
      <c r="S224" s="230">
        <v>0</v>
      </c>
      <c r="T224" s="231">
        <f>S224*H224</f>
        <v>0</v>
      </c>
      <c r="AR224" s="24" t="s">
        <v>243</v>
      </c>
      <c r="AT224" s="24" t="s">
        <v>149</v>
      </c>
      <c r="AU224" s="24" t="s">
        <v>85</v>
      </c>
      <c r="AY224" s="24" t="s">
        <v>146</v>
      </c>
      <c r="BE224" s="232">
        <f>IF(N224="základní",J224,0)</f>
        <v>0</v>
      </c>
      <c r="BF224" s="232">
        <f>IF(N224="snížená",J224,0)</f>
        <v>0</v>
      </c>
      <c r="BG224" s="232">
        <f>IF(N224="zákl. přenesená",J224,0)</f>
        <v>0</v>
      </c>
      <c r="BH224" s="232">
        <f>IF(N224="sníž. přenesená",J224,0)</f>
        <v>0</v>
      </c>
      <c r="BI224" s="232">
        <f>IF(N224="nulová",J224,0)</f>
        <v>0</v>
      </c>
      <c r="BJ224" s="24" t="s">
        <v>83</v>
      </c>
      <c r="BK224" s="232">
        <f>ROUND(I224*H224,2)</f>
        <v>0</v>
      </c>
      <c r="BL224" s="24" t="s">
        <v>243</v>
      </c>
      <c r="BM224" s="24" t="s">
        <v>326</v>
      </c>
    </row>
    <row r="225" s="1" customFormat="1">
      <c r="B225" s="46"/>
      <c r="C225" s="74"/>
      <c r="D225" s="233" t="s">
        <v>156</v>
      </c>
      <c r="E225" s="74"/>
      <c r="F225" s="234" t="s">
        <v>327</v>
      </c>
      <c r="G225" s="74"/>
      <c r="H225" s="74"/>
      <c r="I225" s="191"/>
      <c r="J225" s="74"/>
      <c r="K225" s="74"/>
      <c r="L225" s="72"/>
      <c r="M225" s="235"/>
      <c r="N225" s="47"/>
      <c r="O225" s="47"/>
      <c r="P225" s="47"/>
      <c r="Q225" s="47"/>
      <c r="R225" s="47"/>
      <c r="S225" s="47"/>
      <c r="T225" s="95"/>
      <c r="AT225" s="24" t="s">
        <v>156</v>
      </c>
      <c r="AU225" s="24" t="s">
        <v>85</v>
      </c>
    </row>
    <row r="226" s="10" customFormat="1" ht="29.88" customHeight="1">
      <c r="B226" s="205"/>
      <c r="C226" s="206"/>
      <c r="D226" s="207" t="s">
        <v>74</v>
      </c>
      <c r="E226" s="219" t="s">
        <v>328</v>
      </c>
      <c r="F226" s="219" t="s">
        <v>329</v>
      </c>
      <c r="G226" s="206"/>
      <c r="H226" s="206"/>
      <c r="I226" s="209"/>
      <c r="J226" s="220">
        <f>BK226</f>
        <v>0</v>
      </c>
      <c r="K226" s="206"/>
      <c r="L226" s="211"/>
      <c r="M226" s="212"/>
      <c r="N226" s="213"/>
      <c r="O226" s="213"/>
      <c r="P226" s="214">
        <f>SUM(P227:P250)</f>
        <v>0</v>
      </c>
      <c r="Q226" s="213"/>
      <c r="R226" s="214">
        <f>SUM(R227:R250)</f>
        <v>0.017713619999999999</v>
      </c>
      <c r="S226" s="213"/>
      <c r="T226" s="215">
        <f>SUM(T227:T250)</f>
        <v>0.03288</v>
      </c>
      <c r="AR226" s="216" t="s">
        <v>85</v>
      </c>
      <c r="AT226" s="217" t="s">
        <v>74</v>
      </c>
      <c r="AU226" s="217" t="s">
        <v>83</v>
      </c>
      <c r="AY226" s="216" t="s">
        <v>146</v>
      </c>
      <c r="BK226" s="218">
        <f>SUM(BK227:BK250)</f>
        <v>0</v>
      </c>
    </row>
    <row r="227" s="1" customFormat="1" ht="25.5" customHeight="1">
      <c r="B227" s="46"/>
      <c r="C227" s="221" t="s">
        <v>323</v>
      </c>
      <c r="D227" s="221" t="s">
        <v>149</v>
      </c>
      <c r="E227" s="222" t="s">
        <v>331</v>
      </c>
      <c r="F227" s="223" t="s">
        <v>332</v>
      </c>
      <c r="G227" s="224" t="s">
        <v>152</v>
      </c>
      <c r="H227" s="225">
        <v>8.4800000000000004</v>
      </c>
      <c r="I227" s="226"/>
      <c r="J227" s="227">
        <f>ROUND(I227*H227,2)</f>
        <v>0</v>
      </c>
      <c r="K227" s="223" t="s">
        <v>153</v>
      </c>
      <c r="L227" s="72"/>
      <c r="M227" s="228" t="s">
        <v>21</v>
      </c>
      <c r="N227" s="229" t="s">
        <v>46</v>
      </c>
      <c r="O227" s="47"/>
      <c r="P227" s="230">
        <f>O227*H227</f>
        <v>0</v>
      </c>
      <c r="Q227" s="230">
        <v>3.0000000000000001E-05</v>
      </c>
      <c r="R227" s="230">
        <f>Q227*H227</f>
        <v>0.0002544</v>
      </c>
      <c r="S227" s="230">
        <v>0</v>
      </c>
      <c r="T227" s="231">
        <f>S227*H227</f>
        <v>0</v>
      </c>
      <c r="AR227" s="24" t="s">
        <v>243</v>
      </c>
      <c r="AT227" s="24" t="s">
        <v>149</v>
      </c>
      <c r="AU227" s="24" t="s">
        <v>85</v>
      </c>
      <c r="AY227" s="24" t="s">
        <v>146</v>
      </c>
      <c r="BE227" s="232">
        <f>IF(N227="základní",J227,0)</f>
        <v>0</v>
      </c>
      <c r="BF227" s="232">
        <f>IF(N227="snížená",J227,0)</f>
        <v>0</v>
      </c>
      <c r="BG227" s="232">
        <f>IF(N227="zákl. přenesená",J227,0)</f>
        <v>0</v>
      </c>
      <c r="BH227" s="232">
        <f>IF(N227="sníž. přenesená",J227,0)</f>
        <v>0</v>
      </c>
      <c r="BI227" s="232">
        <f>IF(N227="nulová",J227,0)</f>
        <v>0</v>
      </c>
      <c r="BJ227" s="24" t="s">
        <v>83</v>
      </c>
      <c r="BK227" s="232">
        <f>ROUND(I227*H227,2)</f>
        <v>0</v>
      </c>
      <c r="BL227" s="24" t="s">
        <v>243</v>
      </c>
      <c r="BM227" s="24" t="s">
        <v>333</v>
      </c>
    </row>
    <row r="228" s="1" customFormat="1">
      <c r="B228" s="46"/>
      <c r="C228" s="74"/>
      <c r="D228" s="233" t="s">
        <v>156</v>
      </c>
      <c r="E228" s="74"/>
      <c r="F228" s="234" t="s">
        <v>334</v>
      </c>
      <c r="G228" s="74"/>
      <c r="H228" s="74"/>
      <c r="I228" s="191"/>
      <c r="J228" s="74"/>
      <c r="K228" s="74"/>
      <c r="L228" s="72"/>
      <c r="M228" s="235"/>
      <c r="N228" s="47"/>
      <c r="O228" s="47"/>
      <c r="P228" s="47"/>
      <c r="Q228" s="47"/>
      <c r="R228" s="47"/>
      <c r="S228" s="47"/>
      <c r="T228" s="95"/>
      <c r="AT228" s="24" t="s">
        <v>156</v>
      </c>
      <c r="AU228" s="24" t="s">
        <v>85</v>
      </c>
    </row>
    <row r="229" s="11" customFormat="1">
      <c r="B229" s="236"/>
      <c r="C229" s="237"/>
      <c r="D229" s="233" t="s">
        <v>158</v>
      </c>
      <c r="E229" s="238" t="s">
        <v>21</v>
      </c>
      <c r="F229" s="239" t="s">
        <v>449</v>
      </c>
      <c r="G229" s="237"/>
      <c r="H229" s="240">
        <v>8.4800000000000004</v>
      </c>
      <c r="I229" s="241"/>
      <c r="J229" s="237"/>
      <c r="K229" s="237"/>
      <c r="L229" s="242"/>
      <c r="M229" s="243"/>
      <c r="N229" s="244"/>
      <c r="O229" s="244"/>
      <c r="P229" s="244"/>
      <c r="Q229" s="244"/>
      <c r="R229" s="244"/>
      <c r="S229" s="244"/>
      <c r="T229" s="245"/>
      <c r="AT229" s="246" t="s">
        <v>158</v>
      </c>
      <c r="AU229" s="246" t="s">
        <v>85</v>
      </c>
      <c r="AV229" s="11" t="s">
        <v>85</v>
      </c>
      <c r="AW229" s="11" t="s">
        <v>38</v>
      </c>
      <c r="AX229" s="11" t="s">
        <v>83</v>
      </c>
      <c r="AY229" s="246" t="s">
        <v>146</v>
      </c>
    </row>
    <row r="230" s="1" customFormat="1" ht="16.5" customHeight="1">
      <c r="B230" s="46"/>
      <c r="C230" s="221" t="s">
        <v>330</v>
      </c>
      <c r="D230" s="221" t="s">
        <v>149</v>
      </c>
      <c r="E230" s="222" t="s">
        <v>336</v>
      </c>
      <c r="F230" s="223" t="s">
        <v>337</v>
      </c>
      <c r="G230" s="224" t="s">
        <v>152</v>
      </c>
      <c r="H230" s="225">
        <v>9.2799999999999994</v>
      </c>
      <c r="I230" s="226"/>
      <c r="J230" s="227">
        <f>ROUND(I230*H230,2)</f>
        <v>0</v>
      </c>
      <c r="K230" s="223" t="s">
        <v>153</v>
      </c>
      <c r="L230" s="72"/>
      <c r="M230" s="228" t="s">
        <v>21</v>
      </c>
      <c r="N230" s="229" t="s">
        <v>46</v>
      </c>
      <c r="O230" s="47"/>
      <c r="P230" s="230">
        <f>O230*H230</f>
        <v>0</v>
      </c>
      <c r="Q230" s="230">
        <v>0</v>
      </c>
      <c r="R230" s="230">
        <f>Q230*H230</f>
        <v>0</v>
      </c>
      <c r="S230" s="230">
        <v>0.0030000000000000001</v>
      </c>
      <c r="T230" s="231">
        <f>S230*H230</f>
        <v>0.02784</v>
      </c>
      <c r="AR230" s="24" t="s">
        <v>243</v>
      </c>
      <c r="AT230" s="24" t="s">
        <v>149</v>
      </c>
      <c r="AU230" s="24" t="s">
        <v>85</v>
      </c>
      <c r="AY230" s="24" t="s">
        <v>146</v>
      </c>
      <c r="BE230" s="232">
        <f>IF(N230="základní",J230,0)</f>
        <v>0</v>
      </c>
      <c r="BF230" s="232">
        <f>IF(N230="snížená",J230,0)</f>
        <v>0</v>
      </c>
      <c r="BG230" s="232">
        <f>IF(N230="zákl. přenesená",J230,0)</f>
        <v>0</v>
      </c>
      <c r="BH230" s="232">
        <f>IF(N230="sníž. přenesená",J230,0)</f>
        <v>0</v>
      </c>
      <c r="BI230" s="232">
        <f>IF(N230="nulová",J230,0)</f>
        <v>0</v>
      </c>
      <c r="BJ230" s="24" t="s">
        <v>83</v>
      </c>
      <c r="BK230" s="232">
        <f>ROUND(I230*H230,2)</f>
        <v>0</v>
      </c>
      <c r="BL230" s="24" t="s">
        <v>243</v>
      </c>
      <c r="BM230" s="24" t="s">
        <v>338</v>
      </c>
    </row>
    <row r="231" s="11" customFormat="1">
      <c r="B231" s="236"/>
      <c r="C231" s="237"/>
      <c r="D231" s="233" t="s">
        <v>158</v>
      </c>
      <c r="E231" s="238" t="s">
        <v>21</v>
      </c>
      <c r="F231" s="239" t="s">
        <v>426</v>
      </c>
      <c r="G231" s="237"/>
      <c r="H231" s="240">
        <v>5.04</v>
      </c>
      <c r="I231" s="241"/>
      <c r="J231" s="237"/>
      <c r="K231" s="237"/>
      <c r="L231" s="242"/>
      <c r="M231" s="243"/>
      <c r="N231" s="244"/>
      <c r="O231" s="244"/>
      <c r="P231" s="244"/>
      <c r="Q231" s="244"/>
      <c r="R231" s="244"/>
      <c r="S231" s="244"/>
      <c r="T231" s="245"/>
      <c r="AT231" s="246" t="s">
        <v>158</v>
      </c>
      <c r="AU231" s="246" t="s">
        <v>85</v>
      </c>
      <c r="AV231" s="11" t="s">
        <v>85</v>
      </c>
      <c r="AW231" s="11" t="s">
        <v>38</v>
      </c>
      <c r="AX231" s="11" t="s">
        <v>75</v>
      </c>
      <c r="AY231" s="246" t="s">
        <v>146</v>
      </c>
    </row>
    <row r="232" s="11" customFormat="1">
      <c r="B232" s="236"/>
      <c r="C232" s="237"/>
      <c r="D232" s="233" t="s">
        <v>158</v>
      </c>
      <c r="E232" s="238" t="s">
        <v>21</v>
      </c>
      <c r="F232" s="239" t="s">
        <v>432</v>
      </c>
      <c r="G232" s="237"/>
      <c r="H232" s="240">
        <v>4.2400000000000002</v>
      </c>
      <c r="I232" s="241"/>
      <c r="J232" s="237"/>
      <c r="K232" s="237"/>
      <c r="L232" s="242"/>
      <c r="M232" s="243"/>
      <c r="N232" s="244"/>
      <c r="O232" s="244"/>
      <c r="P232" s="244"/>
      <c r="Q232" s="244"/>
      <c r="R232" s="244"/>
      <c r="S232" s="244"/>
      <c r="T232" s="245"/>
      <c r="AT232" s="246" t="s">
        <v>158</v>
      </c>
      <c r="AU232" s="246" t="s">
        <v>85</v>
      </c>
      <c r="AV232" s="11" t="s">
        <v>85</v>
      </c>
      <c r="AW232" s="11" t="s">
        <v>38</v>
      </c>
      <c r="AX232" s="11" t="s">
        <v>75</v>
      </c>
      <c r="AY232" s="246" t="s">
        <v>146</v>
      </c>
    </row>
    <row r="233" s="12" customFormat="1">
      <c r="B233" s="247"/>
      <c r="C233" s="248"/>
      <c r="D233" s="233" t="s">
        <v>158</v>
      </c>
      <c r="E233" s="249" t="s">
        <v>21</v>
      </c>
      <c r="F233" s="250" t="s">
        <v>165</v>
      </c>
      <c r="G233" s="248"/>
      <c r="H233" s="251">
        <v>9.2799999999999994</v>
      </c>
      <c r="I233" s="252"/>
      <c r="J233" s="248"/>
      <c r="K233" s="248"/>
      <c r="L233" s="253"/>
      <c r="M233" s="254"/>
      <c r="N233" s="255"/>
      <c r="O233" s="255"/>
      <c r="P233" s="255"/>
      <c r="Q233" s="255"/>
      <c r="R233" s="255"/>
      <c r="S233" s="255"/>
      <c r="T233" s="256"/>
      <c r="AT233" s="257" t="s">
        <v>158</v>
      </c>
      <c r="AU233" s="257" t="s">
        <v>85</v>
      </c>
      <c r="AV233" s="12" t="s">
        <v>154</v>
      </c>
      <c r="AW233" s="12" t="s">
        <v>38</v>
      </c>
      <c r="AX233" s="12" t="s">
        <v>83</v>
      </c>
      <c r="AY233" s="257" t="s">
        <v>146</v>
      </c>
    </row>
    <row r="234" s="1" customFormat="1" ht="16.5" customHeight="1">
      <c r="B234" s="46"/>
      <c r="C234" s="221" t="s">
        <v>275</v>
      </c>
      <c r="D234" s="221" t="s">
        <v>149</v>
      </c>
      <c r="E234" s="222" t="s">
        <v>341</v>
      </c>
      <c r="F234" s="223" t="s">
        <v>342</v>
      </c>
      <c r="G234" s="224" t="s">
        <v>152</v>
      </c>
      <c r="H234" s="225">
        <v>4.2400000000000002</v>
      </c>
      <c r="I234" s="226"/>
      <c r="J234" s="227">
        <f>ROUND(I234*H234,2)</f>
        <v>0</v>
      </c>
      <c r="K234" s="223" t="s">
        <v>153</v>
      </c>
      <c r="L234" s="72"/>
      <c r="M234" s="228" t="s">
        <v>21</v>
      </c>
      <c r="N234" s="229" t="s">
        <v>46</v>
      </c>
      <c r="O234" s="47"/>
      <c r="P234" s="230">
        <f>O234*H234</f>
        <v>0</v>
      </c>
      <c r="Q234" s="230">
        <v>0.00029999999999999997</v>
      </c>
      <c r="R234" s="230">
        <f>Q234*H234</f>
        <v>0.0012719999999999999</v>
      </c>
      <c r="S234" s="230">
        <v>0</v>
      </c>
      <c r="T234" s="231">
        <f>S234*H234</f>
        <v>0</v>
      </c>
      <c r="AR234" s="24" t="s">
        <v>243</v>
      </c>
      <c r="AT234" s="24" t="s">
        <v>149</v>
      </c>
      <c r="AU234" s="24" t="s">
        <v>85</v>
      </c>
      <c r="AY234" s="24" t="s">
        <v>146</v>
      </c>
      <c r="BE234" s="232">
        <f>IF(N234="základní",J234,0)</f>
        <v>0</v>
      </c>
      <c r="BF234" s="232">
        <f>IF(N234="snížená",J234,0)</f>
        <v>0</v>
      </c>
      <c r="BG234" s="232">
        <f>IF(N234="zákl. přenesená",J234,0)</f>
        <v>0</v>
      </c>
      <c r="BH234" s="232">
        <f>IF(N234="sníž. přenesená",J234,0)</f>
        <v>0</v>
      </c>
      <c r="BI234" s="232">
        <f>IF(N234="nulová",J234,0)</f>
        <v>0</v>
      </c>
      <c r="BJ234" s="24" t="s">
        <v>83</v>
      </c>
      <c r="BK234" s="232">
        <f>ROUND(I234*H234,2)</f>
        <v>0</v>
      </c>
      <c r="BL234" s="24" t="s">
        <v>243</v>
      </c>
      <c r="BM234" s="24" t="s">
        <v>343</v>
      </c>
    </row>
    <row r="235" s="11" customFormat="1">
      <c r="B235" s="236"/>
      <c r="C235" s="237"/>
      <c r="D235" s="233" t="s">
        <v>158</v>
      </c>
      <c r="E235" s="238" t="s">
        <v>21</v>
      </c>
      <c r="F235" s="239" t="s">
        <v>450</v>
      </c>
      <c r="G235" s="237"/>
      <c r="H235" s="240">
        <v>4.2400000000000002</v>
      </c>
      <c r="I235" s="241"/>
      <c r="J235" s="237"/>
      <c r="K235" s="237"/>
      <c r="L235" s="242"/>
      <c r="M235" s="243"/>
      <c r="N235" s="244"/>
      <c r="O235" s="244"/>
      <c r="P235" s="244"/>
      <c r="Q235" s="244"/>
      <c r="R235" s="244"/>
      <c r="S235" s="244"/>
      <c r="T235" s="245"/>
      <c r="AT235" s="246" t="s">
        <v>158</v>
      </c>
      <c r="AU235" s="246" t="s">
        <v>85</v>
      </c>
      <c r="AV235" s="11" t="s">
        <v>85</v>
      </c>
      <c r="AW235" s="11" t="s">
        <v>38</v>
      </c>
      <c r="AX235" s="11" t="s">
        <v>83</v>
      </c>
      <c r="AY235" s="246" t="s">
        <v>146</v>
      </c>
    </row>
    <row r="236" s="1" customFormat="1" ht="25.5" customHeight="1">
      <c r="B236" s="46"/>
      <c r="C236" s="269" t="s">
        <v>340</v>
      </c>
      <c r="D236" s="269" t="s">
        <v>272</v>
      </c>
      <c r="E236" s="270" t="s">
        <v>345</v>
      </c>
      <c r="F236" s="271" t="s">
        <v>346</v>
      </c>
      <c r="G236" s="272" t="s">
        <v>152</v>
      </c>
      <c r="H236" s="273">
        <v>4.6639999999999997</v>
      </c>
      <c r="I236" s="274"/>
      <c r="J236" s="275">
        <f>ROUND(I236*H236,2)</f>
        <v>0</v>
      </c>
      <c r="K236" s="271" t="s">
        <v>153</v>
      </c>
      <c r="L236" s="276"/>
      <c r="M236" s="277" t="s">
        <v>21</v>
      </c>
      <c r="N236" s="278" t="s">
        <v>46</v>
      </c>
      <c r="O236" s="47"/>
      <c r="P236" s="230">
        <f>O236*H236</f>
        <v>0</v>
      </c>
      <c r="Q236" s="230">
        <v>0.0028700000000000002</v>
      </c>
      <c r="R236" s="230">
        <f>Q236*H236</f>
        <v>0.013385680000000001</v>
      </c>
      <c r="S236" s="230">
        <v>0</v>
      </c>
      <c r="T236" s="231">
        <f>S236*H236</f>
        <v>0</v>
      </c>
      <c r="AR236" s="24" t="s">
        <v>275</v>
      </c>
      <c r="AT236" s="24" t="s">
        <v>272</v>
      </c>
      <c r="AU236" s="24" t="s">
        <v>85</v>
      </c>
      <c r="AY236" s="24" t="s">
        <v>146</v>
      </c>
      <c r="BE236" s="232">
        <f>IF(N236="základní",J236,0)</f>
        <v>0</v>
      </c>
      <c r="BF236" s="232">
        <f>IF(N236="snížená",J236,0)</f>
        <v>0</v>
      </c>
      <c r="BG236" s="232">
        <f>IF(N236="zákl. přenesená",J236,0)</f>
        <v>0</v>
      </c>
      <c r="BH236" s="232">
        <f>IF(N236="sníž. přenesená",J236,0)</f>
        <v>0</v>
      </c>
      <c r="BI236" s="232">
        <f>IF(N236="nulová",J236,0)</f>
        <v>0</v>
      </c>
      <c r="BJ236" s="24" t="s">
        <v>83</v>
      </c>
      <c r="BK236" s="232">
        <f>ROUND(I236*H236,2)</f>
        <v>0</v>
      </c>
      <c r="BL236" s="24" t="s">
        <v>243</v>
      </c>
      <c r="BM236" s="24" t="s">
        <v>347</v>
      </c>
    </row>
    <row r="237" s="11" customFormat="1">
      <c r="B237" s="236"/>
      <c r="C237" s="237"/>
      <c r="D237" s="233" t="s">
        <v>158</v>
      </c>
      <c r="E237" s="237"/>
      <c r="F237" s="239" t="s">
        <v>348</v>
      </c>
      <c r="G237" s="237"/>
      <c r="H237" s="240">
        <v>4.6639999999999997</v>
      </c>
      <c r="I237" s="241"/>
      <c r="J237" s="237"/>
      <c r="K237" s="237"/>
      <c r="L237" s="242"/>
      <c r="M237" s="243"/>
      <c r="N237" s="244"/>
      <c r="O237" s="244"/>
      <c r="P237" s="244"/>
      <c r="Q237" s="244"/>
      <c r="R237" s="244"/>
      <c r="S237" s="244"/>
      <c r="T237" s="245"/>
      <c r="AT237" s="246" t="s">
        <v>158</v>
      </c>
      <c r="AU237" s="246" t="s">
        <v>85</v>
      </c>
      <c r="AV237" s="11" t="s">
        <v>85</v>
      </c>
      <c r="AW237" s="11" t="s">
        <v>6</v>
      </c>
      <c r="AX237" s="11" t="s">
        <v>83</v>
      </c>
      <c r="AY237" s="246" t="s">
        <v>146</v>
      </c>
    </row>
    <row r="238" s="1" customFormat="1" ht="16.5" customHeight="1">
      <c r="B238" s="46"/>
      <c r="C238" s="221" t="s">
        <v>344</v>
      </c>
      <c r="D238" s="221" t="s">
        <v>149</v>
      </c>
      <c r="E238" s="222" t="s">
        <v>350</v>
      </c>
      <c r="F238" s="223" t="s">
        <v>351</v>
      </c>
      <c r="G238" s="224" t="s">
        <v>255</v>
      </c>
      <c r="H238" s="225">
        <v>16.800000000000001</v>
      </c>
      <c r="I238" s="226"/>
      <c r="J238" s="227">
        <f>ROUND(I238*H238,2)</f>
        <v>0</v>
      </c>
      <c r="K238" s="223" t="s">
        <v>153</v>
      </c>
      <c r="L238" s="72"/>
      <c r="M238" s="228" t="s">
        <v>21</v>
      </c>
      <c r="N238" s="229" t="s">
        <v>46</v>
      </c>
      <c r="O238" s="47"/>
      <c r="P238" s="230">
        <f>O238*H238</f>
        <v>0</v>
      </c>
      <c r="Q238" s="230">
        <v>0</v>
      </c>
      <c r="R238" s="230">
        <f>Q238*H238</f>
        <v>0</v>
      </c>
      <c r="S238" s="230">
        <v>0.00029999999999999997</v>
      </c>
      <c r="T238" s="231">
        <f>S238*H238</f>
        <v>0.0050399999999999993</v>
      </c>
      <c r="AR238" s="24" t="s">
        <v>243</v>
      </c>
      <c r="AT238" s="24" t="s">
        <v>149</v>
      </c>
      <c r="AU238" s="24" t="s">
        <v>85</v>
      </c>
      <c r="AY238" s="24" t="s">
        <v>146</v>
      </c>
      <c r="BE238" s="232">
        <f>IF(N238="základní",J238,0)</f>
        <v>0</v>
      </c>
      <c r="BF238" s="232">
        <f>IF(N238="snížená",J238,0)</f>
        <v>0</v>
      </c>
      <c r="BG238" s="232">
        <f>IF(N238="zákl. přenesená",J238,0)</f>
        <v>0</v>
      </c>
      <c r="BH238" s="232">
        <f>IF(N238="sníž. přenesená",J238,0)</f>
        <v>0</v>
      </c>
      <c r="BI238" s="232">
        <f>IF(N238="nulová",J238,0)</f>
        <v>0</v>
      </c>
      <c r="BJ238" s="24" t="s">
        <v>83</v>
      </c>
      <c r="BK238" s="232">
        <f>ROUND(I238*H238,2)</f>
        <v>0</v>
      </c>
      <c r="BL238" s="24" t="s">
        <v>243</v>
      </c>
      <c r="BM238" s="24" t="s">
        <v>352</v>
      </c>
    </row>
    <row r="239" s="11" customFormat="1">
      <c r="B239" s="236"/>
      <c r="C239" s="237"/>
      <c r="D239" s="233" t="s">
        <v>158</v>
      </c>
      <c r="E239" s="238" t="s">
        <v>21</v>
      </c>
      <c r="F239" s="239" t="s">
        <v>451</v>
      </c>
      <c r="G239" s="237"/>
      <c r="H239" s="240">
        <v>8.3000000000000007</v>
      </c>
      <c r="I239" s="241"/>
      <c r="J239" s="237"/>
      <c r="K239" s="237"/>
      <c r="L239" s="242"/>
      <c r="M239" s="243"/>
      <c r="N239" s="244"/>
      <c r="O239" s="244"/>
      <c r="P239" s="244"/>
      <c r="Q239" s="244"/>
      <c r="R239" s="244"/>
      <c r="S239" s="244"/>
      <c r="T239" s="245"/>
      <c r="AT239" s="246" t="s">
        <v>158</v>
      </c>
      <c r="AU239" s="246" t="s">
        <v>85</v>
      </c>
      <c r="AV239" s="11" t="s">
        <v>85</v>
      </c>
      <c r="AW239" s="11" t="s">
        <v>38</v>
      </c>
      <c r="AX239" s="11" t="s">
        <v>75</v>
      </c>
      <c r="AY239" s="246" t="s">
        <v>146</v>
      </c>
    </row>
    <row r="240" s="11" customFormat="1">
      <c r="B240" s="236"/>
      <c r="C240" s="237"/>
      <c r="D240" s="233" t="s">
        <v>158</v>
      </c>
      <c r="E240" s="238" t="s">
        <v>21</v>
      </c>
      <c r="F240" s="239" t="s">
        <v>452</v>
      </c>
      <c r="G240" s="237"/>
      <c r="H240" s="240">
        <v>8.5</v>
      </c>
      <c r="I240" s="241"/>
      <c r="J240" s="237"/>
      <c r="K240" s="237"/>
      <c r="L240" s="242"/>
      <c r="M240" s="243"/>
      <c r="N240" s="244"/>
      <c r="O240" s="244"/>
      <c r="P240" s="244"/>
      <c r="Q240" s="244"/>
      <c r="R240" s="244"/>
      <c r="S240" s="244"/>
      <c r="T240" s="245"/>
      <c r="AT240" s="246" t="s">
        <v>158</v>
      </c>
      <c r="AU240" s="246" t="s">
        <v>85</v>
      </c>
      <c r="AV240" s="11" t="s">
        <v>85</v>
      </c>
      <c r="AW240" s="11" t="s">
        <v>38</v>
      </c>
      <c r="AX240" s="11" t="s">
        <v>75</v>
      </c>
      <c r="AY240" s="246" t="s">
        <v>146</v>
      </c>
    </row>
    <row r="241" s="12" customFormat="1">
      <c r="B241" s="247"/>
      <c r="C241" s="248"/>
      <c r="D241" s="233" t="s">
        <v>158</v>
      </c>
      <c r="E241" s="249" t="s">
        <v>21</v>
      </c>
      <c r="F241" s="250" t="s">
        <v>165</v>
      </c>
      <c r="G241" s="248"/>
      <c r="H241" s="251">
        <v>16.800000000000001</v>
      </c>
      <c r="I241" s="252"/>
      <c r="J241" s="248"/>
      <c r="K241" s="248"/>
      <c r="L241" s="253"/>
      <c r="M241" s="254"/>
      <c r="N241" s="255"/>
      <c r="O241" s="255"/>
      <c r="P241" s="255"/>
      <c r="Q241" s="255"/>
      <c r="R241" s="255"/>
      <c r="S241" s="255"/>
      <c r="T241" s="256"/>
      <c r="AT241" s="257" t="s">
        <v>158</v>
      </c>
      <c r="AU241" s="257" t="s">
        <v>85</v>
      </c>
      <c r="AV241" s="12" t="s">
        <v>154</v>
      </c>
      <c r="AW241" s="12" t="s">
        <v>38</v>
      </c>
      <c r="AX241" s="12" t="s">
        <v>83</v>
      </c>
      <c r="AY241" s="257" t="s">
        <v>146</v>
      </c>
    </row>
    <row r="242" s="1" customFormat="1" ht="16.5" customHeight="1">
      <c r="B242" s="46"/>
      <c r="C242" s="221" t="s">
        <v>349</v>
      </c>
      <c r="D242" s="221" t="s">
        <v>149</v>
      </c>
      <c r="E242" s="222" t="s">
        <v>453</v>
      </c>
      <c r="F242" s="223" t="s">
        <v>454</v>
      </c>
      <c r="G242" s="224" t="s">
        <v>255</v>
      </c>
      <c r="H242" s="225">
        <v>7.0999999999999996</v>
      </c>
      <c r="I242" s="226"/>
      <c r="J242" s="227">
        <f>ROUND(I242*H242,2)</f>
        <v>0</v>
      </c>
      <c r="K242" s="223" t="s">
        <v>153</v>
      </c>
      <c r="L242" s="72"/>
      <c r="M242" s="228" t="s">
        <v>21</v>
      </c>
      <c r="N242" s="229" t="s">
        <v>46</v>
      </c>
      <c r="O242" s="47"/>
      <c r="P242" s="230">
        <f>O242*H242</f>
        <v>0</v>
      </c>
      <c r="Q242" s="230">
        <v>1.0000000000000001E-05</v>
      </c>
      <c r="R242" s="230">
        <f>Q242*H242</f>
        <v>7.1000000000000005E-05</v>
      </c>
      <c r="S242" s="230">
        <v>0</v>
      </c>
      <c r="T242" s="231">
        <f>S242*H242</f>
        <v>0</v>
      </c>
      <c r="AR242" s="24" t="s">
        <v>243</v>
      </c>
      <c r="AT242" s="24" t="s">
        <v>149</v>
      </c>
      <c r="AU242" s="24" t="s">
        <v>85</v>
      </c>
      <c r="AY242" s="24" t="s">
        <v>146</v>
      </c>
      <c r="BE242" s="232">
        <f>IF(N242="základní",J242,0)</f>
        <v>0</v>
      </c>
      <c r="BF242" s="232">
        <f>IF(N242="snížená",J242,0)</f>
        <v>0</v>
      </c>
      <c r="BG242" s="232">
        <f>IF(N242="zákl. přenesená",J242,0)</f>
        <v>0</v>
      </c>
      <c r="BH242" s="232">
        <f>IF(N242="sníž. přenesená",J242,0)</f>
        <v>0</v>
      </c>
      <c r="BI242" s="232">
        <f>IF(N242="nulová",J242,0)</f>
        <v>0</v>
      </c>
      <c r="BJ242" s="24" t="s">
        <v>83</v>
      </c>
      <c r="BK242" s="232">
        <f>ROUND(I242*H242,2)</f>
        <v>0</v>
      </c>
      <c r="BL242" s="24" t="s">
        <v>243</v>
      </c>
      <c r="BM242" s="24" t="s">
        <v>455</v>
      </c>
    </row>
    <row r="243" s="11" customFormat="1">
      <c r="B243" s="236"/>
      <c r="C243" s="237"/>
      <c r="D243" s="233" t="s">
        <v>158</v>
      </c>
      <c r="E243" s="238" t="s">
        <v>21</v>
      </c>
      <c r="F243" s="239" t="s">
        <v>456</v>
      </c>
      <c r="G243" s="237"/>
      <c r="H243" s="240">
        <v>7.0999999999999996</v>
      </c>
      <c r="I243" s="241"/>
      <c r="J243" s="237"/>
      <c r="K243" s="237"/>
      <c r="L243" s="242"/>
      <c r="M243" s="243"/>
      <c r="N243" s="244"/>
      <c r="O243" s="244"/>
      <c r="P243" s="244"/>
      <c r="Q243" s="244"/>
      <c r="R243" s="244"/>
      <c r="S243" s="244"/>
      <c r="T243" s="245"/>
      <c r="AT243" s="246" t="s">
        <v>158</v>
      </c>
      <c r="AU243" s="246" t="s">
        <v>85</v>
      </c>
      <c r="AV243" s="11" t="s">
        <v>85</v>
      </c>
      <c r="AW243" s="11" t="s">
        <v>38</v>
      </c>
      <c r="AX243" s="11" t="s">
        <v>83</v>
      </c>
      <c r="AY243" s="246" t="s">
        <v>146</v>
      </c>
    </row>
    <row r="244" s="1" customFormat="1" ht="16.5" customHeight="1">
      <c r="B244" s="46"/>
      <c r="C244" s="269" t="s">
        <v>354</v>
      </c>
      <c r="D244" s="269" t="s">
        <v>272</v>
      </c>
      <c r="E244" s="270" t="s">
        <v>457</v>
      </c>
      <c r="F244" s="271" t="s">
        <v>458</v>
      </c>
      <c r="G244" s="272" t="s">
        <v>255</v>
      </c>
      <c r="H244" s="273">
        <v>7.242</v>
      </c>
      <c r="I244" s="274"/>
      <c r="J244" s="275">
        <f>ROUND(I244*H244,2)</f>
        <v>0</v>
      </c>
      <c r="K244" s="271" t="s">
        <v>153</v>
      </c>
      <c r="L244" s="276"/>
      <c r="M244" s="277" t="s">
        <v>21</v>
      </c>
      <c r="N244" s="278" t="s">
        <v>46</v>
      </c>
      <c r="O244" s="47"/>
      <c r="P244" s="230">
        <f>O244*H244</f>
        <v>0</v>
      </c>
      <c r="Q244" s="230">
        <v>0.00035</v>
      </c>
      <c r="R244" s="230">
        <f>Q244*H244</f>
        <v>0.0025347</v>
      </c>
      <c r="S244" s="230">
        <v>0</v>
      </c>
      <c r="T244" s="231">
        <f>S244*H244</f>
        <v>0</v>
      </c>
      <c r="AR244" s="24" t="s">
        <v>275</v>
      </c>
      <c r="AT244" s="24" t="s">
        <v>272</v>
      </c>
      <c r="AU244" s="24" t="s">
        <v>85</v>
      </c>
      <c r="AY244" s="24" t="s">
        <v>146</v>
      </c>
      <c r="BE244" s="232">
        <f>IF(N244="základní",J244,0)</f>
        <v>0</v>
      </c>
      <c r="BF244" s="232">
        <f>IF(N244="snížená",J244,0)</f>
        <v>0</v>
      </c>
      <c r="BG244" s="232">
        <f>IF(N244="zákl. přenesená",J244,0)</f>
        <v>0</v>
      </c>
      <c r="BH244" s="232">
        <f>IF(N244="sníž. přenesená",J244,0)</f>
        <v>0</v>
      </c>
      <c r="BI244" s="232">
        <f>IF(N244="nulová",J244,0)</f>
        <v>0</v>
      </c>
      <c r="BJ244" s="24" t="s">
        <v>83</v>
      </c>
      <c r="BK244" s="232">
        <f>ROUND(I244*H244,2)</f>
        <v>0</v>
      </c>
      <c r="BL244" s="24" t="s">
        <v>243</v>
      </c>
      <c r="BM244" s="24" t="s">
        <v>459</v>
      </c>
    </row>
    <row r="245" s="11" customFormat="1">
      <c r="B245" s="236"/>
      <c r="C245" s="237"/>
      <c r="D245" s="233" t="s">
        <v>158</v>
      </c>
      <c r="E245" s="237"/>
      <c r="F245" s="239" t="s">
        <v>460</v>
      </c>
      <c r="G245" s="237"/>
      <c r="H245" s="240">
        <v>7.242</v>
      </c>
      <c r="I245" s="241"/>
      <c r="J245" s="237"/>
      <c r="K245" s="237"/>
      <c r="L245" s="242"/>
      <c r="M245" s="243"/>
      <c r="N245" s="244"/>
      <c r="O245" s="244"/>
      <c r="P245" s="244"/>
      <c r="Q245" s="244"/>
      <c r="R245" s="244"/>
      <c r="S245" s="244"/>
      <c r="T245" s="245"/>
      <c r="AT245" s="246" t="s">
        <v>158</v>
      </c>
      <c r="AU245" s="246" t="s">
        <v>85</v>
      </c>
      <c r="AV245" s="11" t="s">
        <v>85</v>
      </c>
      <c r="AW245" s="11" t="s">
        <v>6</v>
      </c>
      <c r="AX245" s="11" t="s">
        <v>83</v>
      </c>
      <c r="AY245" s="246" t="s">
        <v>146</v>
      </c>
    </row>
    <row r="246" s="1" customFormat="1" ht="16.5" customHeight="1">
      <c r="B246" s="46"/>
      <c r="C246" s="221" t="s">
        <v>358</v>
      </c>
      <c r="D246" s="221" t="s">
        <v>149</v>
      </c>
      <c r="E246" s="222" t="s">
        <v>355</v>
      </c>
      <c r="F246" s="223" t="s">
        <v>356</v>
      </c>
      <c r="G246" s="224" t="s">
        <v>255</v>
      </c>
      <c r="H246" s="225">
        <v>1.2</v>
      </c>
      <c r="I246" s="226"/>
      <c r="J246" s="227">
        <f>ROUND(I246*H246,2)</f>
        <v>0</v>
      </c>
      <c r="K246" s="223" t="s">
        <v>153</v>
      </c>
      <c r="L246" s="72"/>
      <c r="M246" s="228" t="s">
        <v>21</v>
      </c>
      <c r="N246" s="229" t="s">
        <v>46</v>
      </c>
      <c r="O246" s="47"/>
      <c r="P246" s="230">
        <f>O246*H246</f>
        <v>0</v>
      </c>
      <c r="Q246" s="230">
        <v>0</v>
      </c>
      <c r="R246" s="230">
        <f>Q246*H246</f>
        <v>0</v>
      </c>
      <c r="S246" s="230">
        <v>0</v>
      </c>
      <c r="T246" s="231">
        <f>S246*H246</f>
        <v>0</v>
      </c>
      <c r="AR246" s="24" t="s">
        <v>243</v>
      </c>
      <c r="AT246" s="24" t="s">
        <v>149</v>
      </c>
      <c r="AU246" s="24" t="s">
        <v>85</v>
      </c>
      <c r="AY246" s="24" t="s">
        <v>146</v>
      </c>
      <c r="BE246" s="232">
        <f>IF(N246="základní",J246,0)</f>
        <v>0</v>
      </c>
      <c r="BF246" s="232">
        <f>IF(N246="snížená",J246,0)</f>
        <v>0</v>
      </c>
      <c r="BG246" s="232">
        <f>IF(N246="zákl. přenesená",J246,0)</f>
        <v>0</v>
      </c>
      <c r="BH246" s="232">
        <f>IF(N246="sníž. přenesená",J246,0)</f>
        <v>0</v>
      </c>
      <c r="BI246" s="232">
        <f>IF(N246="nulová",J246,0)</f>
        <v>0</v>
      </c>
      <c r="BJ246" s="24" t="s">
        <v>83</v>
      </c>
      <c r="BK246" s="232">
        <f>ROUND(I246*H246,2)</f>
        <v>0</v>
      </c>
      <c r="BL246" s="24" t="s">
        <v>243</v>
      </c>
      <c r="BM246" s="24" t="s">
        <v>357</v>
      </c>
    </row>
    <row r="247" s="1" customFormat="1" ht="16.5" customHeight="1">
      <c r="B247" s="46"/>
      <c r="C247" s="269" t="s">
        <v>363</v>
      </c>
      <c r="D247" s="269" t="s">
        <v>272</v>
      </c>
      <c r="E247" s="270" t="s">
        <v>359</v>
      </c>
      <c r="F247" s="271" t="s">
        <v>360</v>
      </c>
      <c r="G247" s="272" t="s">
        <v>255</v>
      </c>
      <c r="H247" s="273">
        <v>1.224</v>
      </c>
      <c r="I247" s="274"/>
      <c r="J247" s="275">
        <f>ROUND(I247*H247,2)</f>
        <v>0</v>
      </c>
      <c r="K247" s="271" t="s">
        <v>153</v>
      </c>
      <c r="L247" s="276"/>
      <c r="M247" s="277" t="s">
        <v>21</v>
      </c>
      <c r="N247" s="278" t="s">
        <v>46</v>
      </c>
      <c r="O247" s="47"/>
      <c r="P247" s="230">
        <f>O247*H247</f>
        <v>0</v>
      </c>
      <c r="Q247" s="230">
        <v>0.00016000000000000001</v>
      </c>
      <c r="R247" s="230">
        <f>Q247*H247</f>
        <v>0.00019584000000000002</v>
      </c>
      <c r="S247" s="230">
        <v>0</v>
      </c>
      <c r="T247" s="231">
        <f>S247*H247</f>
        <v>0</v>
      </c>
      <c r="AR247" s="24" t="s">
        <v>275</v>
      </c>
      <c r="AT247" s="24" t="s">
        <v>272</v>
      </c>
      <c r="AU247" s="24" t="s">
        <v>85</v>
      </c>
      <c r="AY247" s="24" t="s">
        <v>146</v>
      </c>
      <c r="BE247" s="232">
        <f>IF(N247="základní",J247,0)</f>
        <v>0</v>
      </c>
      <c r="BF247" s="232">
        <f>IF(N247="snížená",J247,0)</f>
        <v>0</v>
      </c>
      <c r="BG247" s="232">
        <f>IF(N247="zákl. přenesená",J247,0)</f>
        <v>0</v>
      </c>
      <c r="BH247" s="232">
        <f>IF(N247="sníž. přenesená",J247,0)</f>
        <v>0</v>
      </c>
      <c r="BI247" s="232">
        <f>IF(N247="nulová",J247,0)</f>
        <v>0</v>
      </c>
      <c r="BJ247" s="24" t="s">
        <v>83</v>
      </c>
      <c r="BK247" s="232">
        <f>ROUND(I247*H247,2)</f>
        <v>0</v>
      </c>
      <c r="BL247" s="24" t="s">
        <v>243</v>
      </c>
      <c r="BM247" s="24" t="s">
        <v>361</v>
      </c>
    </row>
    <row r="248" s="11" customFormat="1">
      <c r="B248" s="236"/>
      <c r="C248" s="237"/>
      <c r="D248" s="233" t="s">
        <v>158</v>
      </c>
      <c r="E248" s="237"/>
      <c r="F248" s="239" t="s">
        <v>362</v>
      </c>
      <c r="G248" s="237"/>
      <c r="H248" s="240">
        <v>1.224</v>
      </c>
      <c r="I248" s="241"/>
      <c r="J248" s="237"/>
      <c r="K248" s="237"/>
      <c r="L248" s="242"/>
      <c r="M248" s="243"/>
      <c r="N248" s="244"/>
      <c r="O248" s="244"/>
      <c r="P248" s="244"/>
      <c r="Q248" s="244"/>
      <c r="R248" s="244"/>
      <c r="S248" s="244"/>
      <c r="T248" s="245"/>
      <c r="AT248" s="246" t="s">
        <v>158</v>
      </c>
      <c r="AU248" s="246" t="s">
        <v>85</v>
      </c>
      <c r="AV248" s="11" t="s">
        <v>85</v>
      </c>
      <c r="AW248" s="11" t="s">
        <v>6</v>
      </c>
      <c r="AX248" s="11" t="s">
        <v>83</v>
      </c>
      <c r="AY248" s="246" t="s">
        <v>146</v>
      </c>
    </row>
    <row r="249" s="1" customFormat="1" ht="38.25" customHeight="1">
      <c r="B249" s="46"/>
      <c r="C249" s="221" t="s">
        <v>369</v>
      </c>
      <c r="D249" s="221" t="s">
        <v>149</v>
      </c>
      <c r="E249" s="222" t="s">
        <v>461</v>
      </c>
      <c r="F249" s="223" t="s">
        <v>462</v>
      </c>
      <c r="G249" s="224" t="s">
        <v>224</v>
      </c>
      <c r="H249" s="225">
        <v>0.017999999999999999</v>
      </c>
      <c r="I249" s="226"/>
      <c r="J249" s="227">
        <f>ROUND(I249*H249,2)</f>
        <v>0</v>
      </c>
      <c r="K249" s="223" t="s">
        <v>153</v>
      </c>
      <c r="L249" s="72"/>
      <c r="M249" s="228" t="s">
        <v>21</v>
      </c>
      <c r="N249" s="229" t="s">
        <v>46</v>
      </c>
      <c r="O249" s="47"/>
      <c r="P249" s="230">
        <f>O249*H249</f>
        <v>0</v>
      </c>
      <c r="Q249" s="230">
        <v>0</v>
      </c>
      <c r="R249" s="230">
        <f>Q249*H249</f>
        <v>0</v>
      </c>
      <c r="S249" s="230">
        <v>0</v>
      </c>
      <c r="T249" s="231">
        <f>S249*H249</f>
        <v>0</v>
      </c>
      <c r="AR249" s="24" t="s">
        <v>243</v>
      </c>
      <c r="AT249" s="24" t="s">
        <v>149</v>
      </c>
      <c r="AU249" s="24" t="s">
        <v>85</v>
      </c>
      <c r="AY249" s="24" t="s">
        <v>146</v>
      </c>
      <c r="BE249" s="232">
        <f>IF(N249="základní",J249,0)</f>
        <v>0</v>
      </c>
      <c r="BF249" s="232">
        <f>IF(N249="snížená",J249,0)</f>
        <v>0</v>
      </c>
      <c r="BG249" s="232">
        <f>IF(N249="zákl. přenesená",J249,0)</f>
        <v>0</v>
      </c>
      <c r="BH249" s="232">
        <f>IF(N249="sníž. přenesená",J249,0)</f>
        <v>0</v>
      </c>
      <c r="BI249" s="232">
        <f>IF(N249="nulová",J249,0)</f>
        <v>0</v>
      </c>
      <c r="BJ249" s="24" t="s">
        <v>83</v>
      </c>
      <c r="BK249" s="232">
        <f>ROUND(I249*H249,2)</f>
        <v>0</v>
      </c>
      <c r="BL249" s="24" t="s">
        <v>243</v>
      </c>
      <c r="BM249" s="24" t="s">
        <v>463</v>
      </c>
    </row>
    <row r="250" s="1" customFormat="1">
      <c r="B250" s="46"/>
      <c r="C250" s="74"/>
      <c r="D250" s="233" t="s">
        <v>156</v>
      </c>
      <c r="E250" s="74"/>
      <c r="F250" s="234" t="s">
        <v>284</v>
      </c>
      <c r="G250" s="74"/>
      <c r="H250" s="74"/>
      <c r="I250" s="191"/>
      <c r="J250" s="74"/>
      <c r="K250" s="74"/>
      <c r="L250" s="72"/>
      <c r="M250" s="235"/>
      <c r="N250" s="47"/>
      <c r="O250" s="47"/>
      <c r="P250" s="47"/>
      <c r="Q250" s="47"/>
      <c r="R250" s="47"/>
      <c r="S250" s="47"/>
      <c r="T250" s="95"/>
      <c r="AT250" s="24" t="s">
        <v>156</v>
      </c>
      <c r="AU250" s="24" t="s">
        <v>85</v>
      </c>
    </row>
    <row r="251" s="10" customFormat="1" ht="29.88" customHeight="1">
      <c r="B251" s="205"/>
      <c r="C251" s="206"/>
      <c r="D251" s="207" t="s">
        <v>74</v>
      </c>
      <c r="E251" s="219" t="s">
        <v>367</v>
      </c>
      <c r="F251" s="219" t="s">
        <v>368</v>
      </c>
      <c r="G251" s="206"/>
      <c r="H251" s="206"/>
      <c r="I251" s="209"/>
      <c r="J251" s="220">
        <f>BK251</f>
        <v>0</v>
      </c>
      <c r="K251" s="206"/>
      <c r="L251" s="211"/>
      <c r="M251" s="212"/>
      <c r="N251" s="213"/>
      <c r="O251" s="213"/>
      <c r="P251" s="214">
        <f>SUM(P252:P276)</f>
        <v>0</v>
      </c>
      <c r="Q251" s="213"/>
      <c r="R251" s="214">
        <f>SUM(R252:R276)</f>
        <v>0.80523220000000006</v>
      </c>
      <c r="S251" s="213"/>
      <c r="T251" s="215">
        <f>SUM(T252:T276)</f>
        <v>0</v>
      </c>
      <c r="AR251" s="216" t="s">
        <v>85</v>
      </c>
      <c r="AT251" s="217" t="s">
        <v>74</v>
      </c>
      <c r="AU251" s="217" t="s">
        <v>83</v>
      </c>
      <c r="AY251" s="216" t="s">
        <v>146</v>
      </c>
      <c r="BK251" s="218">
        <f>SUM(BK252:BK276)</f>
        <v>0</v>
      </c>
    </row>
    <row r="252" s="1" customFormat="1" ht="25.5" customHeight="1">
      <c r="B252" s="46"/>
      <c r="C252" s="221" t="s">
        <v>378</v>
      </c>
      <c r="D252" s="221" t="s">
        <v>149</v>
      </c>
      <c r="E252" s="222" t="s">
        <v>370</v>
      </c>
      <c r="F252" s="223" t="s">
        <v>371</v>
      </c>
      <c r="G252" s="224" t="s">
        <v>152</v>
      </c>
      <c r="H252" s="225">
        <v>50.390000000000001</v>
      </c>
      <c r="I252" s="226"/>
      <c r="J252" s="227">
        <f>ROUND(I252*H252,2)</f>
        <v>0</v>
      </c>
      <c r="K252" s="223" t="s">
        <v>153</v>
      </c>
      <c r="L252" s="72"/>
      <c r="M252" s="228" t="s">
        <v>21</v>
      </c>
      <c r="N252" s="229" t="s">
        <v>46</v>
      </c>
      <c r="O252" s="47"/>
      <c r="P252" s="230">
        <f>O252*H252</f>
        <v>0</v>
      </c>
      <c r="Q252" s="230">
        <v>0.0030000000000000001</v>
      </c>
      <c r="R252" s="230">
        <f>Q252*H252</f>
        <v>0.15117</v>
      </c>
      <c r="S252" s="230">
        <v>0</v>
      </c>
      <c r="T252" s="231">
        <f>S252*H252</f>
        <v>0</v>
      </c>
      <c r="AR252" s="24" t="s">
        <v>243</v>
      </c>
      <c r="AT252" s="24" t="s">
        <v>149</v>
      </c>
      <c r="AU252" s="24" t="s">
        <v>85</v>
      </c>
      <c r="AY252" s="24" t="s">
        <v>146</v>
      </c>
      <c r="BE252" s="232">
        <f>IF(N252="základní",J252,0)</f>
        <v>0</v>
      </c>
      <c r="BF252" s="232">
        <f>IF(N252="snížená",J252,0)</f>
        <v>0</v>
      </c>
      <c r="BG252" s="232">
        <f>IF(N252="zákl. přenesená",J252,0)</f>
        <v>0</v>
      </c>
      <c r="BH252" s="232">
        <f>IF(N252="sníž. přenesená",J252,0)</f>
        <v>0</v>
      </c>
      <c r="BI252" s="232">
        <f>IF(N252="nulová",J252,0)</f>
        <v>0</v>
      </c>
      <c r="BJ252" s="24" t="s">
        <v>83</v>
      </c>
      <c r="BK252" s="232">
        <f>ROUND(I252*H252,2)</f>
        <v>0</v>
      </c>
      <c r="BL252" s="24" t="s">
        <v>243</v>
      </c>
      <c r="BM252" s="24" t="s">
        <v>372</v>
      </c>
    </row>
    <row r="253" s="11" customFormat="1">
      <c r="B253" s="236"/>
      <c r="C253" s="237"/>
      <c r="D253" s="233" t="s">
        <v>158</v>
      </c>
      <c r="E253" s="238" t="s">
        <v>21</v>
      </c>
      <c r="F253" s="239" t="s">
        <v>464</v>
      </c>
      <c r="G253" s="237"/>
      <c r="H253" s="240">
        <v>3.75</v>
      </c>
      <c r="I253" s="241"/>
      <c r="J253" s="237"/>
      <c r="K253" s="237"/>
      <c r="L253" s="242"/>
      <c r="M253" s="243"/>
      <c r="N253" s="244"/>
      <c r="O253" s="244"/>
      <c r="P253" s="244"/>
      <c r="Q253" s="244"/>
      <c r="R253" s="244"/>
      <c r="S253" s="244"/>
      <c r="T253" s="245"/>
      <c r="AT253" s="246" t="s">
        <v>158</v>
      </c>
      <c r="AU253" s="246" t="s">
        <v>85</v>
      </c>
      <c r="AV253" s="11" t="s">
        <v>85</v>
      </c>
      <c r="AW253" s="11" t="s">
        <v>38</v>
      </c>
      <c r="AX253" s="11" t="s">
        <v>75</v>
      </c>
      <c r="AY253" s="246" t="s">
        <v>146</v>
      </c>
    </row>
    <row r="254" s="11" customFormat="1">
      <c r="B254" s="236"/>
      <c r="C254" s="237"/>
      <c r="D254" s="233" t="s">
        <v>158</v>
      </c>
      <c r="E254" s="238" t="s">
        <v>21</v>
      </c>
      <c r="F254" s="239" t="s">
        <v>465</v>
      </c>
      <c r="G254" s="237"/>
      <c r="H254" s="240">
        <v>2.6400000000000001</v>
      </c>
      <c r="I254" s="241"/>
      <c r="J254" s="237"/>
      <c r="K254" s="237"/>
      <c r="L254" s="242"/>
      <c r="M254" s="243"/>
      <c r="N254" s="244"/>
      <c r="O254" s="244"/>
      <c r="P254" s="244"/>
      <c r="Q254" s="244"/>
      <c r="R254" s="244"/>
      <c r="S254" s="244"/>
      <c r="T254" s="245"/>
      <c r="AT254" s="246" t="s">
        <v>158</v>
      </c>
      <c r="AU254" s="246" t="s">
        <v>85</v>
      </c>
      <c r="AV254" s="11" t="s">
        <v>85</v>
      </c>
      <c r="AW254" s="11" t="s">
        <v>38</v>
      </c>
      <c r="AX254" s="11" t="s">
        <v>75</v>
      </c>
      <c r="AY254" s="246" t="s">
        <v>146</v>
      </c>
    </row>
    <row r="255" s="11" customFormat="1">
      <c r="B255" s="236"/>
      <c r="C255" s="237"/>
      <c r="D255" s="233" t="s">
        <v>158</v>
      </c>
      <c r="E255" s="238" t="s">
        <v>21</v>
      </c>
      <c r="F255" s="239" t="s">
        <v>466</v>
      </c>
      <c r="G255" s="237"/>
      <c r="H255" s="240">
        <v>8.1999999999999993</v>
      </c>
      <c r="I255" s="241"/>
      <c r="J255" s="237"/>
      <c r="K255" s="237"/>
      <c r="L255" s="242"/>
      <c r="M255" s="243"/>
      <c r="N255" s="244"/>
      <c r="O255" s="244"/>
      <c r="P255" s="244"/>
      <c r="Q255" s="244"/>
      <c r="R255" s="244"/>
      <c r="S255" s="244"/>
      <c r="T255" s="245"/>
      <c r="AT255" s="246" t="s">
        <v>158</v>
      </c>
      <c r="AU255" s="246" t="s">
        <v>85</v>
      </c>
      <c r="AV255" s="11" t="s">
        <v>85</v>
      </c>
      <c r="AW255" s="11" t="s">
        <v>38</v>
      </c>
      <c r="AX255" s="11" t="s">
        <v>75</v>
      </c>
      <c r="AY255" s="246" t="s">
        <v>146</v>
      </c>
    </row>
    <row r="256" s="11" customFormat="1">
      <c r="B256" s="236"/>
      <c r="C256" s="237"/>
      <c r="D256" s="233" t="s">
        <v>158</v>
      </c>
      <c r="E256" s="238" t="s">
        <v>21</v>
      </c>
      <c r="F256" s="239" t="s">
        <v>467</v>
      </c>
      <c r="G256" s="237"/>
      <c r="H256" s="240">
        <v>8</v>
      </c>
      <c r="I256" s="241"/>
      <c r="J256" s="237"/>
      <c r="K256" s="237"/>
      <c r="L256" s="242"/>
      <c r="M256" s="243"/>
      <c r="N256" s="244"/>
      <c r="O256" s="244"/>
      <c r="P256" s="244"/>
      <c r="Q256" s="244"/>
      <c r="R256" s="244"/>
      <c r="S256" s="244"/>
      <c r="T256" s="245"/>
      <c r="AT256" s="246" t="s">
        <v>158</v>
      </c>
      <c r="AU256" s="246" t="s">
        <v>85</v>
      </c>
      <c r="AV256" s="11" t="s">
        <v>85</v>
      </c>
      <c r="AW256" s="11" t="s">
        <v>38</v>
      </c>
      <c r="AX256" s="11" t="s">
        <v>75</v>
      </c>
      <c r="AY256" s="246" t="s">
        <v>146</v>
      </c>
    </row>
    <row r="257" s="11" customFormat="1">
      <c r="B257" s="236"/>
      <c r="C257" s="237"/>
      <c r="D257" s="233" t="s">
        <v>158</v>
      </c>
      <c r="E257" s="238" t="s">
        <v>21</v>
      </c>
      <c r="F257" s="239" t="s">
        <v>468</v>
      </c>
      <c r="G257" s="237"/>
      <c r="H257" s="240">
        <v>12.199999999999999</v>
      </c>
      <c r="I257" s="241"/>
      <c r="J257" s="237"/>
      <c r="K257" s="237"/>
      <c r="L257" s="242"/>
      <c r="M257" s="243"/>
      <c r="N257" s="244"/>
      <c r="O257" s="244"/>
      <c r="P257" s="244"/>
      <c r="Q257" s="244"/>
      <c r="R257" s="244"/>
      <c r="S257" s="244"/>
      <c r="T257" s="245"/>
      <c r="AT257" s="246" t="s">
        <v>158</v>
      </c>
      <c r="AU257" s="246" t="s">
        <v>85</v>
      </c>
      <c r="AV257" s="11" t="s">
        <v>85</v>
      </c>
      <c r="AW257" s="11" t="s">
        <v>38</v>
      </c>
      <c r="AX257" s="11" t="s">
        <v>75</v>
      </c>
      <c r="AY257" s="246" t="s">
        <v>146</v>
      </c>
    </row>
    <row r="258" s="11" customFormat="1">
      <c r="B258" s="236"/>
      <c r="C258" s="237"/>
      <c r="D258" s="233" t="s">
        <v>158</v>
      </c>
      <c r="E258" s="238" t="s">
        <v>21</v>
      </c>
      <c r="F258" s="239" t="s">
        <v>469</v>
      </c>
      <c r="G258" s="237"/>
      <c r="H258" s="240">
        <v>15.6</v>
      </c>
      <c r="I258" s="241"/>
      <c r="J258" s="237"/>
      <c r="K258" s="237"/>
      <c r="L258" s="242"/>
      <c r="M258" s="243"/>
      <c r="N258" s="244"/>
      <c r="O258" s="244"/>
      <c r="P258" s="244"/>
      <c r="Q258" s="244"/>
      <c r="R258" s="244"/>
      <c r="S258" s="244"/>
      <c r="T258" s="245"/>
      <c r="AT258" s="246" t="s">
        <v>158</v>
      </c>
      <c r="AU258" s="246" t="s">
        <v>85</v>
      </c>
      <c r="AV258" s="11" t="s">
        <v>85</v>
      </c>
      <c r="AW258" s="11" t="s">
        <v>38</v>
      </c>
      <c r="AX258" s="11" t="s">
        <v>75</v>
      </c>
      <c r="AY258" s="246" t="s">
        <v>146</v>
      </c>
    </row>
    <row r="259" s="12" customFormat="1">
      <c r="B259" s="247"/>
      <c r="C259" s="248"/>
      <c r="D259" s="233" t="s">
        <v>158</v>
      </c>
      <c r="E259" s="249" t="s">
        <v>21</v>
      </c>
      <c r="F259" s="250" t="s">
        <v>165</v>
      </c>
      <c r="G259" s="248"/>
      <c r="H259" s="251">
        <v>50.390000000000001</v>
      </c>
      <c r="I259" s="252"/>
      <c r="J259" s="248"/>
      <c r="K259" s="248"/>
      <c r="L259" s="253"/>
      <c r="M259" s="254"/>
      <c r="N259" s="255"/>
      <c r="O259" s="255"/>
      <c r="P259" s="255"/>
      <c r="Q259" s="255"/>
      <c r="R259" s="255"/>
      <c r="S259" s="255"/>
      <c r="T259" s="256"/>
      <c r="AT259" s="257" t="s">
        <v>158</v>
      </c>
      <c r="AU259" s="257" t="s">
        <v>85</v>
      </c>
      <c r="AV259" s="12" t="s">
        <v>154</v>
      </c>
      <c r="AW259" s="12" t="s">
        <v>38</v>
      </c>
      <c r="AX259" s="12" t="s">
        <v>83</v>
      </c>
      <c r="AY259" s="257" t="s">
        <v>146</v>
      </c>
    </row>
    <row r="260" s="1" customFormat="1" ht="25.5" customHeight="1">
      <c r="B260" s="46"/>
      <c r="C260" s="269" t="s">
        <v>383</v>
      </c>
      <c r="D260" s="269" t="s">
        <v>272</v>
      </c>
      <c r="E260" s="270" t="s">
        <v>379</v>
      </c>
      <c r="F260" s="271" t="s">
        <v>380</v>
      </c>
      <c r="G260" s="272" t="s">
        <v>152</v>
      </c>
      <c r="H260" s="273">
        <v>55.429000000000002</v>
      </c>
      <c r="I260" s="274"/>
      <c r="J260" s="275">
        <f>ROUND(I260*H260,2)</f>
        <v>0</v>
      </c>
      <c r="K260" s="271" t="s">
        <v>153</v>
      </c>
      <c r="L260" s="276"/>
      <c r="M260" s="277" t="s">
        <v>21</v>
      </c>
      <c r="N260" s="278" t="s">
        <v>46</v>
      </c>
      <c r="O260" s="47"/>
      <c r="P260" s="230">
        <f>O260*H260</f>
        <v>0</v>
      </c>
      <c r="Q260" s="230">
        <v>0.0118</v>
      </c>
      <c r="R260" s="230">
        <f>Q260*H260</f>
        <v>0.65406220000000004</v>
      </c>
      <c r="S260" s="230">
        <v>0</v>
      </c>
      <c r="T260" s="231">
        <f>S260*H260</f>
        <v>0</v>
      </c>
      <c r="AR260" s="24" t="s">
        <v>275</v>
      </c>
      <c r="AT260" s="24" t="s">
        <v>272</v>
      </c>
      <c r="AU260" s="24" t="s">
        <v>85</v>
      </c>
      <c r="AY260" s="24" t="s">
        <v>146</v>
      </c>
      <c r="BE260" s="232">
        <f>IF(N260="základní",J260,0)</f>
        <v>0</v>
      </c>
      <c r="BF260" s="232">
        <f>IF(N260="snížená",J260,0)</f>
        <v>0</v>
      </c>
      <c r="BG260" s="232">
        <f>IF(N260="zákl. přenesená",J260,0)</f>
        <v>0</v>
      </c>
      <c r="BH260" s="232">
        <f>IF(N260="sníž. přenesená",J260,0)</f>
        <v>0</v>
      </c>
      <c r="BI260" s="232">
        <f>IF(N260="nulová",J260,0)</f>
        <v>0</v>
      </c>
      <c r="BJ260" s="24" t="s">
        <v>83</v>
      </c>
      <c r="BK260" s="232">
        <f>ROUND(I260*H260,2)</f>
        <v>0</v>
      </c>
      <c r="BL260" s="24" t="s">
        <v>243</v>
      </c>
      <c r="BM260" s="24" t="s">
        <v>381</v>
      </c>
    </row>
    <row r="261" s="11" customFormat="1">
      <c r="B261" s="236"/>
      <c r="C261" s="237"/>
      <c r="D261" s="233" t="s">
        <v>158</v>
      </c>
      <c r="E261" s="237"/>
      <c r="F261" s="239" t="s">
        <v>470</v>
      </c>
      <c r="G261" s="237"/>
      <c r="H261" s="240">
        <v>55.429000000000002</v>
      </c>
      <c r="I261" s="241"/>
      <c r="J261" s="237"/>
      <c r="K261" s="237"/>
      <c r="L261" s="242"/>
      <c r="M261" s="243"/>
      <c r="N261" s="244"/>
      <c r="O261" s="244"/>
      <c r="P261" s="244"/>
      <c r="Q261" s="244"/>
      <c r="R261" s="244"/>
      <c r="S261" s="244"/>
      <c r="T261" s="245"/>
      <c r="AT261" s="246" t="s">
        <v>158</v>
      </c>
      <c r="AU261" s="246" t="s">
        <v>85</v>
      </c>
      <c r="AV261" s="11" t="s">
        <v>85</v>
      </c>
      <c r="AW261" s="11" t="s">
        <v>6</v>
      </c>
      <c r="AX261" s="11" t="s">
        <v>83</v>
      </c>
      <c r="AY261" s="246" t="s">
        <v>146</v>
      </c>
    </row>
    <row r="262" s="1" customFormat="1" ht="25.5" customHeight="1">
      <c r="B262" s="46"/>
      <c r="C262" s="221" t="s">
        <v>387</v>
      </c>
      <c r="D262" s="221" t="s">
        <v>149</v>
      </c>
      <c r="E262" s="222" t="s">
        <v>384</v>
      </c>
      <c r="F262" s="223" t="s">
        <v>385</v>
      </c>
      <c r="G262" s="224" t="s">
        <v>152</v>
      </c>
      <c r="H262" s="225">
        <v>22.59</v>
      </c>
      <c r="I262" s="226"/>
      <c r="J262" s="227">
        <f>ROUND(I262*H262,2)</f>
        <v>0</v>
      </c>
      <c r="K262" s="223" t="s">
        <v>153</v>
      </c>
      <c r="L262" s="72"/>
      <c r="M262" s="228" t="s">
        <v>21</v>
      </c>
      <c r="N262" s="229" t="s">
        <v>46</v>
      </c>
      <c r="O262" s="47"/>
      <c r="P262" s="230">
        <f>O262*H262</f>
        <v>0</v>
      </c>
      <c r="Q262" s="230">
        <v>0</v>
      </c>
      <c r="R262" s="230">
        <f>Q262*H262</f>
        <v>0</v>
      </c>
      <c r="S262" s="230">
        <v>0</v>
      </c>
      <c r="T262" s="231">
        <f>S262*H262</f>
        <v>0</v>
      </c>
      <c r="AR262" s="24" t="s">
        <v>243</v>
      </c>
      <c r="AT262" s="24" t="s">
        <v>149</v>
      </c>
      <c r="AU262" s="24" t="s">
        <v>85</v>
      </c>
      <c r="AY262" s="24" t="s">
        <v>146</v>
      </c>
      <c r="BE262" s="232">
        <f>IF(N262="základní",J262,0)</f>
        <v>0</v>
      </c>
      <c r="BF262" s="232">
        <f>IF(N262="snížená",J262,0)</f>
        <v>0</v>
      </c>
      <c r="BG262" s="232">
        <f>IF(N262="zákl. přenesená",J262,0)</f>
        <v>0</v>
      </c>
      <c r="BH262" s="232">
        <f>IF(N262="sníž. přenesená",J262,0)</f>
        <v>0</v>
      </c>
      <c r="BI262" s="232">
        <f>IF(N262="nulová",J262,0)</f>
        <v>0</v>
      </c>
      <c r="BJ262" s="24" t="s">
        <v>83</v>
      </c>
      <c r="BK262" s="232">
        <f>ROUND(I262*H262,2)</f>
        <v>0</v>
      </c>
      <c r="BL262" s="24" t="s">
        <v>243</v>
      </c>
      <c r="BM262" s="24" t="s">
        <v>386</v>
      </c>
    </row>
    <row r="263" s="11" customFormat="1">
      <c r="B263" s="236"/>
      <c r="C263" s="237"/>
      <c r="D263" s="233" t="s">
        <v>158</v>
      </c>
      <c r="E263" s="238" t="s">
        <v>21</v>
      </c>
      <c r="F263" s="239" t="s">
        <v>464</v>
      </c>
      <c r="G263" s="237"/>
      <c r="H263" s="240">
        <v>3.75</v>
      </c>
      <c r="I263" s="241"/>
      <c r="J263" s="237"/>
      <c r="K263" s="237"/>
      <c r="L263" s="242"/>
      <c r="M263" s="243"/>
      <c r="N263" s="244"/>
      <c r="O263" s="244"/>
      <c r="P263" s="244"/>
      <c r="Q263" s="244"/>
      <c r="R263" s="244"/>
      <c r="S263" s="244"/>
      <c r="T263" s="245"/>
      <c r="AT263" s="246" t="s">
        <v>158</v>
      </c>
      <c r="AU263" s="246" t="s">
        <v>85</v>
      </c>
      <c r="AV263" s="11" t="s">
        <v>85</v>
      </c>
      <c r="AW263" s="11" t="s">
        <v>38</v>
      </c>
      <c r="AX263" s="11" t="s">
        <v>75</v>
      </c>
      <c r="AY263" s="246" t="s">
        <v>146</v>
      </c>
    </row>
    <row r="264" s="11" customFormat="1">
      <c r="B264" s="236"/>
      <c r="C264" s="237"/>
      <c r="D264" s="233" t="s">
        <v>158</v>
      </c>
      <c r="E264" s="238" t="s">
        <v>21</v>
      </c>
      <c r="F264" s="239" t="s">
        <v>465</v>
      </c>
      <c r="G264" s="237"/>
      <c r="H264" s="240">
        <v>2.6400000000000001</v>
      </c>
      <c r="I264" s="241"/>
      <c r="J264" s="237"/>
      <c r="K264" s="237"/>
      <c r="L264" s="242"/>
      <c r="M264" s="243"/>
      <c r="N264" s="244"/>
      <c r="O264" s="244"/>
      <c r="P264" s="244"/>
      <c r="Q264" s="244"/>
      <c r="R264" s="244"/>
      <c r="S264" s="244"/>
      <c r="T264" s="245"/>
      <c r="AT264" s="246" t="s">
        <v>158</v>
      </c>
      <c r="AU264" s="246" t="s">
        <v>85</v>
      </c>
      <c r="AV264" s="11" t="s">
        <v>85</v>
      </c>
      <c r="AW264" s="11" t="s">
        <v>38</v>
      </c>
      <c r="AX264" s="11" t="s">
        <v>75</v>
      </c>
      <c r="AY264" s="246" t="s">
        <v>146</v>
      </c>
    </row>
    <row r="265" s="11" customFormat="1">
      <c r="B265" s="236"/>
      <c r="C265" s="237"/>
      <c r="D265" s="233" t="s">
        <v>158</v>
      </c>
      <c r="E265" s="238" t="s">
        <v>21</v>
      </c>
      <c r="F265" s="239" t="s">
        <v>466</v>
      </c>
      <c r="G265" s="237"/>
      <c r="H265" s="240">
        <v>8.1999999999999993</v>
      </c>
      <c r="I265" s="241"/>
      <c r="J265" s="237"/>
      <c r="K265" s="237"/>
      <c r="L265" s="242"/>
      <c r="M265" s="243"/>
      <c r="N265" s="244"/>
      <c r="O265" s="244"/>
      <c r="P265" s="244"/>
      <c r="Q265" s="244"/>
      <c r="R265" s="244"/>
      <c r="S265" s="244"/>
      <c r="T265" s="245"/>
      <c r="AT265" s="246" t="s">
        <v>158</v>
      </c>
      <c r="AU265" s="246" t="s">
        <v>85</v>
      </c>
      <c r="AV265" s="11" t="s">
        <v>85</v>
      </c>
      <c r="AW265" s="11" t="s">
        <v>38</v>
      </c>
      <c r="AX265" s="11" t="s">
        <v>75</v>
      </c>
      <c r="AY265" s="246" t="s">
        <v>146</v>
      </c>
    </row>
    <row r="266" s="11" customFormat="1">
      <c r="B266" s="236"/>
      <c r="C266" s="237"/>
      <c r="D266" s="233" t="s">
        <v>158</v>
      </c>
      <c r="E266" s="238" t="s">
        <v>21</v>
      </c>
      <c r="F266" s="239" t="s">
        <v>467</v>
      </c>
      <c r="G266" s="237"/>
      <c r="H266" s="240">
        <v>8</v>
      </c>
      <c r="I266" s="241"/>
      <c r="J266" s="237"/>
      <c r="K266" s="237"/>
      <c r="L266" s="242"/>
      <c r="M266" s="243"/>
      <c r="N266" s="244"/>
      <c r="O266" s="244"/>
      <c r="P266" s="244"/>
      <c r="Q266" s="244"/>
      <c r="R266" s="244"/>
      <c r="S266" s="244"/>
      <c r="T266" s="245"/>
      <c r="AT266" s="246" t="s">
        <v>158</v>
      </c>
      <c r="AU266" s="246" t="s">
        <v>85</v>
      </c>
      <c r="AV266" s="11" t="s">
        <v>85</v>
      </c>
      <c r="AW266" s="11" t="s">
        <v>38</v>
      </c>
      <c r="AX266" s="11" t="s">
        <v>75</v>
      </c>
      <c r="AY266" s="246" t="s">
        <v>146</v>
      </c>
    </row>
    <row r="267" s="12" customFormat="1">
      <c r="B267" s="247"/>
      <c r="C267" s="248"/>
      <c r="D267" s="233" t="s">
        <v>158</v>
      </c>
      <c r="E267" s="249" t="s">
        <v>21</v>
      </c>
      <c r="F267" s="250" t="s">
        <v>165</v>
      </c>
      <c r="G267" s="248"/>
      <c r="H267" s="251">
        <v>22.59</v>
      </c>
      <c r="I267" s="252"/>
      <c r="J267" s="248"/>
      <c r="K267" s="248"/>
      <c r="L267" s="253"/>
      <c r="M267" s="254"/>
      <c r="N267" s="255"/>
      <c r="O267" s="255"/>
      <c r="P267" s="255"/>
      <c r="Q267" s="255"/>
      <c r="R267" s="255"/>
      <c r="S267" s="255"/>
      <c r="T267" s="256"/>
      <c r="AT267" s="257" t="s">
        <v>158</v>
      </c>
      <c r="AU267" s="257" t="s">
        <v>85</v>
      </c>
      <c r="AV267" s="12" t="s">
        <v>154</v>
      </c>
      <c r="AW267" s="12" t="s">
        <v>38</v>
      </c>
      <c r="AX267" s="12" t="s">
        <v>83</v>
      </c>
      <c r="AY267" s="257" t="s">
        <v>146</v>
      </c>
    </row>
    <row r="268" s="1" customFormat="1" ht="25.5" customHeight="1">
      <c r="B268" s="46"/>
      <c r="C268" s="221" t="s">
        <v>391</v>
      </c>
      <c r="D268" s="221" t="s">
        <v>149</v>
      </c>
      <c r="E268" s="222" t="s">
        <v>388</v>
      </c>
      <c r="F268" s="223" t="s">
        <v>389</v>
      </c>
      <c r="G268" s="224" t="s">
        <v>152</v>
      </c>
      <c r="H268" s="225">
        <v>46.640000000000001</v>
      </c>
      <c r="I268" s="226"/>
      <c r="J268" s="227">
        <f>ROUND(I268*H268,2)</f>
        <v>0</v>
      </c>
      <c r="K268" s="223" t="s">
        <v>153</v>
      </c>
      <c r="L268" s="72"/>
      <c r="M268" s="228" t="s">
        <v>21</v>
      </c>
      <c r="N268" s="229" t="s">
        <v>46</v>
      </c>
      <c r="O268" s="47"/>
      <c r="P268" s="230">
        <f>O268*H268</f>
        <v>0</v>
      </c>
      <c r="Q268" s="230">
        <v>0</v>
      </c>
      <c r="R268" s="230">
        <f>Q268*H268</f>
        <v>0</v>
      </c>
      <c r="S268" s="230">
        <v>0</v>
      </c>
      <c r="T268" s="231">
        <f>S268*H268</f>
        <v>0</v>
      </c>
      <c r="AR268" s="24" t="s">
        <v>243</v>
      </c>
      <c r="AT268" s="24" t="s">
        <v>149</v>
      </c>
      <c r="AU268" s="24" t="s">
        <v>85</v>
      </c>
      <c r="AY268" s="24" t="s">
        <v>146</v>
      </c>
      <c r="BE268" s="232">
        <f>IF(N268="základní",J268,0)</f>
        <v>0</v>
      </c>
      <c r="BF268" s="232">
        <f>IF(N268="snížená",J268,0)</f>
        <v>0</v>
      </c>
      <c r="BG268" s="232">
        <f>IF(N268="zákl. přenesená",J268,0)</f>
        <v>0</v>
      </c>
      <c r="BH268" s="232">
        <f>IF(N268="sníž. přenesená",J268,0)</f>
        <v>0</v>
      </c>
      <c r="BI268" s="232">
        <f>IF(N268="nulová",J268,0)</f>
        <v>0</v>
      </c>
      <c r="BJ268" s="24" t="s">
        <v>83</v>
      </c>
      <c r="BK268" s="232">
        <f>ROUND(I268*H268,2)</f>
        <v>0</v>
      </c>
      <c r="BL268" s="24" t="s">
        <v>243</v>
      </c>
      <c r="BM268" s="24" t="s">
        <v>390</v>
      </c>
    </row>
    <row r="269" s="11" customFormat="1">
      <c r="B269" s="236"/>
      <c r="C269" s="237"/>
      <c r="D269" s="233" t="s">
        <v>158</v>
      </c>
      <c r="E269" s="238" t="s">
        <v>21</v>
      </c>
      <c r="F269" s="239" t="s">
        <v>465</v>
      </c>
      <c r="G269" s="237"/>
      <c r="H269" s="240">
        <v>2.6400000000000001</v>
      </c>
      <c r="I269" s="241"/>
      <c r="J269" s="237"/>
      <c r="K269" s="237"/>
      <c r="L269" s="242"/>
      <c r="M269" s="243"/>
      <c r="N269" s="244"/>
      <c r="O269" s="244"/>
      <c r="P269" s="244"/>
      <c r="Q269" s="244"/>
      <c r="R269" s="244"/>
      <c r="S269" s="244"/>
      <c r="T269" s="245"/>
      <c r="AT269" s="246" t="s">
        <v>158</v>
      </c>
      <c r="AU269" s="246" t="s">
        <v>85</v>
      </c>
      <c r="AV269" s="11" t="s">
        <v>85</v>
      </c>
      <c r="AW269" s="11" t="s">
        <v>38</v>
      </c>
      <c r="AX269" s="11" t="s">
        <v>75</v>
      </c>
      <c r="AY269" s="246" t="s">
        <v>146</v>
      </c>
    </row>
    <row r="270" s="11" customFormat="1">
      <c r="B270" s="236"/>
      <c r="C270" s="237"/>
      <c r="D270" s="233" t="s">
        <v>158</v>
      </c>
      <c r="E270" s="238" t="s">
        <v>21</v>
      </c>
      <c r="F270" s="239" t="s">
        <v>466</v>
      </c>
      <c r="G270" s="237"/>
      <c r="H270" s="240">
        <v>8.1999999999999993</v>
      </c>
      <c r="I270" s="241"/>
      <c r="J270" s="237"/>
      <c r="K270" s="237"/>
      <c r="L270" s="242"/>
      <c r="M270" s="243"/>
      <c r="N270" s="244"/>
      <c r="O270" s="244"/>
      <c r="P270" s="244"/>
      <c r="Q270" s="244"/>
      <c r="R270" s="244"/>
      <c r="S270" s="244"/>
      <c r="T270" s="245"/>
      <c r="AT270" s="246" t="s">
        <v>158</v>
      </c>
      <c r="AU270" s="246" t="s">
        <v>85</v>
      </c>
      <c r="AV270" s="11" t="s">
        <v>85</v>
      </c>
      <c r="AW270" s="11" t="s">
        <v>38</v>
      </c>
      <c r="AX270" s="11" t="s">
        <v>75</v>
      </c>
      <c r="AY270" s="246" t="s">
        <v>146</v>
      </c>
    </row>
    <row r="271" s="11" customFormat="1">
      <c r="B271" s="236"/>
      <c r="C271" s="237"/>
      <c r="D271" s="233" t="s">
        <v>158</v>
      </c>
      <c r="E271" s="238" t="s">
        <v>21</v>
      </c>
      <c r="F271" s="239" t="s">
        <v>467</v>
      </c>
      <c r="G271" s="237"/>
      <c r="H271" s="240">
        <v>8</v>
      </c>
      <c r="I271" s="241"/>
      <c r="J271" s="237"/>
      <c r="K271" s="237"/>
      <c r="L271" s="242"/>
      <c r="M271" s="243"/>
      <c r="N271" s="244"/>
      <c r="O271" s="244"/>
      <c r="P271" s="244"/>
      <c r="Q271" s="244"/>
      <c r="R271" s="244"/>
      <c r="S271" s="244"/>
      <c r="T271" s="245"/>
      <c r="AT271" s="246" t="s">
        <v>158</v>
      </c>
      <c r="AU271" s="246" t="s">
        <v>85</v>
      </c>
      <c r="AV271" s="11" t="s">
        <v>85</v>
      </c>
      <c r="AW271" s="11" t="s">
        <v>38</v>
      </c>
      <c r="AX271" s="11" t="s">
        <v>75</v>
      </c>
      <c r="AY271" s="246" t="s">
        <v>146</v>
      </c>
    </row>
    <row r="272" s="11" customFormat="1">
      <c r="B272" s="236"/>
      <c r="C272" s="237"/>
      <c r="D272" s="233" t="s">
        <v>158</v>
      </c>
      <c r="E272" s="238" t="s">
        <v>21</v>
      </c>
      <c r="F272" s="239" t="s">
        <v>468</v>
      </c>
      <c r="G272" s="237"/>
      <c r="H272" s="240">
        <v>12.199999999999999</v>
      </c>
      <c r="I272" s="241"/>
      <c r="J272" s="237"/>
      <c r="K272" s="237"/>
      <c r="L272" s="242"/>
      <c r="M272" s="243"/>
      <c r="N272" s="244"/>
      <c r="O272" s="244"/>
      <c r="P272" s="244"/>
      <c r="Q272" s="244"/>
      <c r="R272" s="244"/>
      <c r="S272" s="244"/>
      <c r="T272" s="245"/>
      <c r="AT272" s="246" t="s">
        <v>158</v>
      </c>
      <c r="AU272" s="246" t="s">
        <v>85</v>
      </c>
      <c r="AV272" s="11" t="s">
        <v>85</v>
      </c>
      <c r="AW272" s="11" t="s">
        <v>38</v>
      </c>
      <c r="AX272" s="11" t="s">
        <v>75</v>
      </c>
      <c r="AY272" s="246" t="s">
        <v>146</v>
      </c>
    </row>
    <row r="273" s="11" customFormat="1">
      <c r="B273" s="236"/>
      <c r="C273" s="237"/>
      <c r="D273" s="233" t="s">
        <v>158</v>
      </c>
      <c r="E273" s="238" t="s">
        <v>21</v>
      </c>
      <c r="F273" s="239" t="s">
        <v>469</v>
      </c>
      <c r="G273" s="237"/>
      <c r="H273" s="240">
        <v>15.6</v>
      </c>
      <c r="I273" s="241"/>
      <c r="J273" s="237"/>
      <c r="K273" s="237"/>
      <c r="L273" s="242"/>
      <c r="M273" s="243"/>
      <c r="N273" s="244"/>
      <c r="O273" s="244"/>
      <c r="P273" s="244"/>
      <c r="Q273" s="244"/>
      <c r="R273" s="244"/>
      <c r="S273" s="244"/>
      <c r="T273" s="245"/>
      <c r="AT273" s="246" t="s">
        <v>158</v>
      </c>
      <c r="AU273" s="246" t="s">
        <v>85</v>
      </c>
      <c r="AV273" s="11" t="s">
        <v>85</v>
      </c>
      <c r="AW273" s="11" t="s">
        <v>38</v>
      </c>
      <c r="AX273" s="11" t="s">
        <v>75</v>
      </c>
      <c r="AY273" s="246" t="s">
        <v>146</v>
      </c>
    </row>
    <row r="274" s="12" customFormat="1">
      <c r="B274" s="247"/>
      <c r="C274" s="248"/>
      <c r="D274" s="233" t="s">
        <v>158</v>
      </c>
      <c r="E274" s="249" t="s">
        <v>21</v>
      </c>
      <c r="F274" s="250" t="s">
        <v>165</v>
      </c>
      <c r="G274" s="248"/>
      <c r="H274" s="251">
        <v>46.640000000000001</v>
      </c>
      <c r="I274" s="252"/>
      <c r="J274" s="248"/>
      <c r="K274" s="248"/>
      <c r="L274" s="253"/>
      <c r="M274" s="254"/>
      <c r="N274" s="255"/>
      <c r="O274" s="255"/>
      <c r="P274" s="255"/>
      <c r="Q274" s="255"/>
      <c r="R274" s="255"/>
      <c r="S274" s="255"/>
      <c r="T274" s="256"/>
      <c r="AT274" s="257" t="s">
        <v>158</v>
      </c>
      <c r="AU274" s="257" t="s">
        <v>85</v>
      </c>
      <c r="AV274" s="12" t="s">
        <v>154</v>
      </c>
      <c r="AW274" s="12" t="s">
        <v>38</v>
      </c>
      <c r="AX274" s="12" t="s">
        <v>83</v>
      </c>
      <c r="AY274" s="257" t="s">
        <v>146</v>
      </c>
    </row>
    <row r="275" s="1" customFormat="1" ht="38.25" customHeight="1">
      <c r="B275" s="46"/>
      <c r="C275" s="221" t="s">
        <v>397</v>
      </c>
      <c r="D275" s="221" t="s">
        <v>149</v>
      </c>
      <c r="E275" s="222" t="s">
        <v>471</v>
      </c>
      <c r="F275" s="223" t="s">
        <v>472</v>
      </c>
      <c r="G275" s="224" t="s">
        <v>224</v>
      </c>
      <c r="H275" s="225">
        <v>0.80500000000000005</v>
      </c>
      <c r="I275" s="226"/>
      <c r="J275" s="227">
        <f>ROUND(I275*H275,2)</f>
        <v>0</v>
      </c>
      <c r="K275" s="223" t="s">
        <v>153</v>
      </c>
      <c r="L275" s="72"/>
      <c r="M275" s="228" t="s">
        <v>21</v>
      </c>
      <c r="N275" s="229" t="s">
        <v>46</v>
      </c>
      <c r="O275" s="47"/>
      <c r="P275" s="230">
        <f>O275*H275</f>
        <v>0</v>
      </c>
      <c r="Q275" s="230">
        <v>0</v>
      </c>
      <c r="R275" s="230">
        <f>Q275*H275</f>
        <v>0</v>
      </c>
      <c r="S275" s="230">
        <v>0</v>
      </c>
      <c r="T275" s="231">
        <f>S275*H275</f>
        <v>0</v>
      </c>
      <c r="AR275" s="24" t="s">
        <v>243</v>
      </c>
      <c r="AT275" s="24" t="s">
        <v>149</v>
      </c>
      <c r="AU275" s="24" t="s">
        <v>85</v>
      </c>
      <c r="AY275" s="24" t="s">
        <v>146</v>
      </c>
      <c r="BE275" s="232">
        <f>IF(N275="základní",J275,0)</f>
        <v>0</v>
      </c>
      <c r="BF275" s="232">
        <f>IF(N275="snížená",J275,0)</f>
        <v>0</v>
      </c>
      <c r="BG275" s="232">
        <f>IF(N275="zákl. přenesená",J275,0)</f>
        <v>0</v>
      </c>
      <c r="BH275" s="232">
        <f>IF(N275="sníž. přenesená",J275,0)</f>
        <v>0</v>
      </c>
      <c r="BI275" s="232">
        <f>IF(N275="nulová",J275,0)</f>
        <v>0</v>
      </c>
      <c r="BJ275" s="24" t="s">
        <v>83</v>
      </c>
      <c r="BK275" s="232">
        <f>ROUND(I275*H275,2)</f>
        <v>0</v>
      </c>
      <c r="BL275" s="24" t="s">
        <v>243</v>
      </c>
      <c r="BM275" s="24" t="s">
        <v>473</v>
      </c>
    </row>
    <row r="276" s="1" customFormat="1">
      <c r="B276" s="46"/>
      <c r="C276" s="74"/>
      <c r="D276" s="233" t="s">
        <v>156</v>
      </c>
      <c r="E276" s="74"/>
      <c r="F276" s="234" t="s">
        <v>327</v>
      </c>
      <c r="G276" s="74"/>
      <c r="H276" s="74"/>
      <c r="I276" s="191"/>
      <c r="J276" s="74"/>
      <c r="K276" s="74"/>
      <c r="L276" s="72"/>
      <c r="M276" s="235"/>
      <c r="N276" s="47"/>
      <c r="O276" s="47"/>
      <c r="P276" s="47"/>
      <c r="Q276" s="47"/>
      <c r="R276" s="47"/>
      <c r="S276" s="47"/>
      <c r="T276" s="95"/>
      <c r="AT276" s="24" t="s">
        <v>156</v>
      </c>
      <c r="AU276" s="24" t="s">
        <v>85</v>
      </c>
    </row>
    <row r="277" s="10" customFormat="1" ht="29.88" customHeight="1">
      <c r="B277" s="205"/>
      <c r="C277" s="206"/>
      <c r="D277" s="207" t="s">
        <v>74</v>
      </c>
      <c r="E277" s="219" t="s">
        <v>395</v>
      </c>
      <c r="F277" s="219" t="s">
        <v>396</v>
      </c>
      <c r="G277" s="206"/>
      <c r="H277" s="206"/>
      <c r="I277" s="209"/>
      <c r="J277" s="220">
        <f>BK277</f>
        <v>0</v>
      </c>
      <c r="K277" s="206"/>
      <c r="L277" s="211"/>
      <c r="M277" s="212"/>
      <c r="N277" s="213"/>
      <c r="O277" s="213"/>
      <c r="P277" s="214">
        <f>SUM(P278:P280)</f>
        <v>0</v>
      </c>
      <c r="Q277" s="213"/>
      <c r="R277" s="214">
        <f>SUM(R278:R280)</f>
        <v>0.001392</v>
      </c>
      <c r="S277" s="213"/>
      <c r="T277" s="215">
        <f>SUM(T278:T280)</f>
        <v>0</v>
      </c>
      <c r="AR277" s="216" t="s">
        <v>85</v>
      </c>
      <c r="AT277" s="217" t="s">
        <v>74</v>
      </c>
      <c r="AU277" s="217" t="s">
        <v>83</v>
      </c>
      <c r="AY277" s="216" t="s">
        <v>146</v>
      </c>
      <c r="BK277" s="218">
        <f>SUM(BK278:BK280)</f>
        <v>0</v>
      </c>
    </row>
    <row r="278" s="1" customFormat="1" ht="25.5" customHeight="1">
      <c r="B278" s="46"/>
      <c r="C278" s="221" t="s">
        <v>402</v>
      </c>
      <c r="D278" s="221" t="s">
        <v>149</v>
      </c>
      <c r="E278" s="222" t="s">
        <v>398</v>
      </c>
      <c r="F278" s="223" t="s">
        <v>399</v>
      </c>
      <c r="G278" s="224" t="s">
        <v>152</v>
      </c>
      <c r="H278" s="225">
        <v>4.7999999999999998</v>
      </c>
      <c r="I278" s="226"/>
      <c r="J278" s="227">
        <f>ROUND(I278*H278,2)</f>
        <v>0</v>
      </c>
      <c r="K278" s="223" t="s">
        <v>153</v>
      </c>
      <c r="L278" s="72"/>
      <c r="M278" s="228" t="s">
        <v>21</v>
      </c>
      <c r="N278" s="229" t="s">
        <v>46</v>
      </c>
      <c r="O278" s="47"/>
      <c r="P278" s="230">
        <f>O278*H278</f>
        <v>0</v>
      </c>
      <c r="Q278" s="230">
        <v>0.00017000000000000001</v>
      </c>
      <c r="R278" s="230">
        <f>Q278*H278</f>
        <v>0.00081599999999999999</v>
      </c>
      <c r="S278" s="230">
        <v>0</v>
      </c>
      <c r="T278" s="231">
        <f>S278*H278</f>
        <v>0</v>
      </c>
      <c r="AR278" s="24" t="s">
        <v>243</v>
      </c>
      <c r="AT278" s="24" t="s">
        <v>149</v>
      </c>
      <c r="AU278" s="24" t="s">
        <v>85</v>
      </c>
      <c r="AY278" s="24" t="s">
        <v>146</v>
      </c>
      <c r="BE278" s="232">
        <f>IF(N278="základní",J278,0)</f>
        <v>0</v>
      </c>
      <c r="BF278" s="232">
        <f>IF(N278="snížená",J278,0)</f>
        <v>0</v>
      </c>
      <c r="BG278" s="232">
        <f>IF(N278="zákl. přenesená",J278,0)</f>
        <v>0</v>
      </c>
      <c r="BH278" s="232">
        <f>IF(N278="sníž. přenesená",J278,0)</f>
        <v>0</v>
      </c>
      <c r="BI278" s="232">
        <f>IF(N278="nulová",J278,0)</f>
        <v>0</v>
      </c>
      <c r="BJ278" s="24" t="s">
        <v>83</v>
      </c>
      <c r="BK278" s="232">
        <f>ROUND(I278*H278,2)</f>
        <v>0</v>
      </c>
      <c r="BL278" s="24" t="s">
        <v>243</v>
      </c>
      <c r="BM278" s="24" t="s">
        <v>400</v>
      </c>
    </row>
    <row r="279" s="11" customFormat="1">
      <c r="B279" s="236"/>
      <c r="C279" s="237"/>
      <c r="D279" s="233" t="s">
        <v>158</v>
      </c>
      <c r="E279" s="238" t="s">
        <v>21</v>
      </c>
      <c r="F279" s="239" t="s">
        <v>401</v>
      </c>
      <c r="G279" s="237"/>
      <c r="H279" s="240">
        <v>4.7999999999999998</v>
      </c>
      <c r="I279" s="241"/>
      <c r="J279" s="237"/>
      <c r="K279" s="237"/>
      <c r="L279" s="242"/>
      <c r="M279" s="243"/>
      <c r="N279" s="244"/>
      <c r="O279" s="244"/>
      <c r="P279" s="244"/>
      <c r="Q279" s="244"/>
      <c r="R279" s="244"/>
      <c r="S279" s="244"/>
      <c r="T279" s="245"/>
      <c r="AT279" s="246" t="s">
        <v>158</v>
      </c>
      <c r="AU279" s="246" t="s">
        <v>85</v>
      </c>
      <c r="AV279" s="11" t="s">
        <v>85</v>
      </c>
      <c r="AW279" s="11" t="s">
        <v>38</v>
      </c>
      <c r="AX279" s="11" t="s">
        <v>83</v>
      </c>
      <c r="AY279" s="246" t="s">
        <v>146</v>
      </c>
    </row>
    <row r="280" s="1" customFormat="1" ht="25.5" customHeight="1">
      <c r="B280" s="46"/>
      <c r="C280" s="221" t="s">
        <v>408</v>
      </c>
      <c r="D280" s="221" t="s">
        <v>149</v>
      </c>
      <c r="E280" s="222" t="s">
        <v>403</v>
      </c>
      <c r="F280" s="223" t="s">
        <v>404</v>
      </c>
      <c r="G280" s="224" t="s">
        <v>152</v>
      </c>
      <c r="H280" s="225">
        <v>4.7999999999999998</v>
      </c>
      <c r="I280" s="226"/>
      <c r="J280" s="227">
        <f>ROUND(I280*H280,2)</f>
        <v>0</v>
      </c>
      <c r="K280" s="223" t="s">
        <v>153</v>
      </c>
      <c r="L280" s="72"/>
      <c r="M280" s="228" t="s">
        <v>21</v>
      </c>
      <c r="N280" s="229" t="s">
        <v>46</v>
      </c>
      <c r="O280" s="47"/>
      <c r="P280" s="230">
        <f>O280*H280</f>
        <v>0</v>
      </c>
      <c r="Q280" s="230">
        <v>0.00012</v>
      </c>
      <c r="R280" s="230">
        <f>Q280*H280</f>
        <v>0.00057600000000000001</v>
      </c>
      <c r="S280" s="230">
        <v>0</v>
      </c>
      <c r="T280" s="231">
        <f>S280*H280</f>
        <v>0</v>
      </c>
      <c r="AR280" s="24" t="s">
        <v>243</v>
      </c>
      <c r="AT280" s="24" t="s">
        <v>149</v>
      </c>
      <c r="AU280" s="24" t="s">
        <v>85</v>
      </c>
      <c r="AY280" s="24" t="s">
        <v>146</v>
      </c>
      <c r="BE280" s="232">
        <f>IF(N280="základní",J280,0)</f>
        <v>0</v>
      </c>
      <c r="BF280" s="232">
        <f>IF(N280="snížená",J280,0)</f>
        <v>0</v>
      </c>
      <c r="BG280" s="232">
        <f>IF(N280="zákl. přenesená",J280,0)</f>
        <v>0</v>
      </c>
      <c r="BH280" s="232">
        <f>IF(N280="sníž. přenesená",J280,0)</f>
        <v>0</v>
      </c>
      <c r="BI280" s="232">
        <f>IF(N280="nulová",J280,0)</f>
        <v>0</v>
      </c>
      <c r="BJ280" s="24" t="s">
        <v>83</v>
      </c>
      <c r="BK280" s="232">
        <f>ROUND(I280*H280,2)</f>
        <v>0</v>
      </c>
      <c r="BL280" s="24" t="s">
        <v>243</v>
      </c>
      <c r="BM280" s="24" t="s">
        <v>405</v>
      </c>
    </row>
    <row r="281" s="10" customFormat="1" ht="29.88" customHeight="1">
      <c r="B281" s="205"/>
      <c r="C281" s="206"/>
      <c r="D281" s="207" t="s">
        <v>74</v>
      </c>
      <c r="E281" s="219" t="s">
        <v>406</v>
      </c>
      <c r="F281" s="219" t="s">
        <v>407</v>
      </c>
      <c r="G281" s="206"/>
      <c r="H281" s="206"/>
      <c r="I281" s="209"/>
      <c r="J281" s="220">
        <f>BK281</f>
        <v>0</v>
      </c>
      <c r="K281" s="206"/>
      <c r="L281" s="211"/>
      <c r="M281" s="212"/>
      <c r="N281" s="213"/>
      <c r="O281" s="213"/>
      <c r="P281" s="214">
        <f>SUM(P282:P326)</f>
        <v>0</v>
      </c>
      <c r="Q281" s="213"/>
      <c r="R281" s="214">
        <f>SUM(R282:R326)</f>
        <v>0.15691020000000003</v>
      </c>
      <c r="S281" s="213"/>
      <c r="T281" s="215">
        <f>SUM(T282:T326)</f>
        <v>0</v>
      </c>
      <c r="AR281" s="216" t="s">
        <v>85</v>
      </c>
      <c r="AT281" s="217" t="s">
        <v>74</v>
      </c>
      <c r="AU281" s="217" t="s">
        <v>83</v>
      </c>
      <c r="AY281" s="216" t="s">
        <v>146</v>
      </c>
      <c r="BK281" s="218">
        <f>SUM(BK282:BK326)</f>
        <v>0</v>
      </c>
    </row>
    <row r="282" s="1" customFormat="1" ht="25.5" customHeight="1">
      <c r="B282" s="46"/>
      <c r="C282" s="221" t="s">
        <v>414</v>
      </c>
      <c r="D282" s="221" t="s">
        <v>149</v>
      </c>
      <c r="E282" s="222" t="s">
        <v>409</v>
      </c>
      <c r="F282" s="223" t="s">
        <v>410</v>
      </c>
      <c r="G282" s="224" t="s">
        <v>152</v>
      </c>
      <c r="H282" s="225">
        <v>88.120000000000005</v>
      </c>
      <c r="I282" s="226"/>
      <c r="J282" s="227">
        <f>ROUND(I282*H282,2)</f>
        <v>0</v>
      </c>
      <c r="K282" s="223" t="s">
        <v>153</v>
      </c>
      <c r="L282" s="72"/>
      <c r="M282" s="228" t="s">
        <v>21</v>
      </c>
      <c r="N282" s="229" t="s">
        <v>46</v>
      </c>
      <c r="O282" s="47"/>
      <c r="P282" s="230">
        <f>O282*H282</f>
        <v>0</v>
      </c>
      <c r="Q282" s="230">
        <v>0.00020000000000000001</v>
      </c>
      <c r="R282" s="230">
        <f>Q282*H282</f>
        <v>0.017624000000000001</v>
      </c>
      <c r="S282" s="230">
        <v>0</v>
      </c>
      <c r="T282" s="231">
        <f>S282*H282</f>
        <v>0</v>
      </c>
      <c r="AR282" s="24" t="s">
        <v>243</v>
      </c>
      <c r="AT282" s="24" t="s">
        <v>149</v>
      </c>
      <c r="AU282" s="24" t="s">
        <v>85</v>
      </c>
      <c r="AY282" s="24" t="s">
        <v>146</v>
      </c>
      <c r="BE282" s="232">
        <f>IF(N282="základní",J282,0)</f>
        <v>0</v>
      </c>
      <c r="BF282" s="232">
        <f>IF(N282="snížená",J282,0)</f>
        <v>0</v>
      </c>
      <c r="BG282" s="232">
        <f>IF(N282="zákl. přenesená",J282,0)</f>
        <v>0</v>
      </c>
      <c r="BH282" s="232">
        <f>IF(N282="sníž. přenesená",J282,0)</f>
        <v>0</v>
      </c>
      <c r="BI282" s="232">
        <f>IF(N282="nulová",J282,0)</f>
        <v>0</v>
      </c>
      <c r="BJ282" s="24" t="s">
        <v>83</v>
      </c>
      <c r="BK282" s="232">
        <f>ROUND(I282*H282,2)</f>
        <v>0</v>
      </c>
      <c r="BL282" s="24" t="s">
        <v>243</v>
      </c>
      <c r="BM282" s="24" t="s">
        <v>411</v>
      </c>
    </row>
    <row r="283" s="14" customFormat="1">
      <c r="B283" s="279"/>
      <c r="C283" s="280"/>
      <c r="D283" s="233" t="s">
        <v>158</v>
      </c>
      <c r="E283" s="281" t="s">
        <v>21</v>
      </c>
      <c r="F283" s="282" t="s">
        <v>474</v>
      </c>
      <c r="G283" s="280"/>
      <c r="H283" s="281" t="s">
        <v>21</v>
      </c>
      <c r="I283" s="283"/>
      <c r="J283" s="280"/>
      <c r="K283" s="280"/>
      <c r="L283" s="284"/>
      <c r="M283" s="285"/>
      <c r="N283" s="286"/>
      <c r="O283" s="286"/>
      <c r="P283" s="286"/>
      <c r="Q283" s="286"/>
      <c r="R283" s="286"/>
      <c r="S283" s="286"/>
      <c r="T283" s="287"/>
      <c r="AT283" s="288" t="s">
        <v>158</v>
      </c>
      <c r="AU283" s="288" t="s">
        <v>85</v>
      </c>
      <c r="AV283" s="14" t="s">
        <v>83</v>
      </c>
      <c r="AW283" s="14" t="s">
        <v>38</v>
      </c>
      <c r="AX283" s="14" t="s">
        <v>75</v>
      </c>
      <c r="AY283" s="288" t="s">
        <v>146</v>
      </c>
    </row>
    <row r="284" s="11" customFormat="1">
      <c r="B284" s="236"/>
      <c r="C284" s="237"/>
      <c r="D284" s="233" t="s">
        <v>158</v>
      </c>
      <c r="E284" s="238" t="s">
        <v>21</v>
      </c>
      <c r="F284" s="239" t="s">
        <v>426</v>
      </c>
      <c r="G284" s="237"/>
      <c r="H284" s="240">
        <v>5.04</v>
      </c>
      <c r="I284" s="241"/>
      <c r="J284" s="237"/>
      <c r="K284" s="237"/>
      <c r="L284" s="242"/>
      <c r="M284" s="243"/>
      <c r="N284" s="244"/>
      <c r="O284" s="244"/>
      <c r="P284" s="244"/>
      <c r="Q284" s="244"/>
      <c r="R284" s="244"/>
      <c r="S284" s="244"/>
      <c r="T284" s="245"/>
      <c r="AT284" s="246" t="s">
        <v>158</v>
      </c>
      <c r="AU284" s="246" t="s">
        <v>85</v>
      </c>
      <c r="AV284" s="11" t="s">
        <v>85</v>
      </c>
      <c r="AW284" s="11" t="s">
        <v>38</v>
      </c>
      <c r="AX284" s="11" t="s">
        <v>75</v>
      </c>
      <c r="AY284" s="246" t="s">
        <v>146</v>
      </c>
    </row>
    <row r="285" s="11" customFormat="1">
      <c r="B285" s="236"/>
      <c r="C285" s="237"/>
      <c r="D285" s="233" t="s">
        <v>158</v>
      </c>
      <c r="E285" s="238" t="s">
        <v>21</v>
      </c>
      <c r="F285" s="239" t="s">
        <v>427</v>
      </c>
      <c r="G285" s="237"/>
      <c r="H285" s="240">
        <v>0.95999999999999996</v>
      </c>
      <c r="I285" s="241"/>
      <c r="J285" s="237"/>
      <c r="K285" s="237"/>
      <c r="L285" s="242"/>
      <c r="M285" s="243"/>
      <c r="N285" s="244"/>
      <c r="O285" s="244"/>
      <c r="P285" s="244"/>
      <c r="Q285" s="244"/>
      <c r="R285" s="244"/>
      <c r="S285" s="244"/>
      <c r="T285" s="245"/>
      <c r="AT285" s="246" t="s">
        <v>158</v>
      </c>
      <c r="AU285" s="246" t="s">
        <v>85</v>
      </c>
      <c r="AV285" s="11" t="s">
        <v>85</v>
      </c>
      <c r="AW285" s="11" t="s">
        <v>38</v>
      </c>
      <c r="AX285" s="11" t="s">
        <v>75</v>
      </c>
      <c r="AY285" s="246" t="s">
        <v>146</v>
      </c>
    </row>
    <row r="286" s="11" customFormat="1">
      <c r="B286" s="236"/>
      <c r="C286" s="237"/>
      <c r="D286" s="233" t="s">
        <v>158</v>
      </c>
      <c r="E286" s="238" t="s">
        <v>21</v>
      </c>
      <c r="F286" s="239" t="s">
        <v>428</v>
      </c>
      <c r="G286" s="237"/>
      <c r="H286" s="240">
        <v>1.74</v>
      </c>
      <c r="I286" s="241"/>
      <c r="J286" s="237"/>
      <c r="K286" s="237"/>
      <c r="L286" s="242"/>
      <c r="M286" s="243"/>
      <c r="N286" s="244"/>
      <c r="O286" s="244"/>
      <c r="P286" s="244"/>
      <c r="Q286" s="244"/>
      <c r="R286" s="244"/>
      <c r="S286" s="244"/>
      <c r="T286" s="245"/>
      <c r="AT286" s="246" t="s">
        <v>158</v>
      </c>
      <c r="AU286" s="246" t="s">
        <v>85</v>
      </c>
      <c r="AV286" s="11" t="s">
        <v>85</v>
      </c>
      <c r="AW286" s="11" t="s">
        <v>38</v>
      </c>
      <c r="AX286" s="11" t="s">
        <v>75</v>
      </c>
      <c r="AY286" s="246" t="s">
        <v>146</v>
      </c>
    </row>
    <row r="287" s="11" customFormat="1">
      <c r="B287" s="236"/>
      <c r="C287" s="237"/>
      <c r="D287" s="233" t="s">
        <v>158</v>
      </c>
      <c r="E287" s="238" t="s">
        <v>21</v>
      </c>
      <c r="F287" s="239" t="s">
        <v>429</v>
      </c>
      <c r="G287" s="237"/>
      <c r="H287" s="240">
        <v>1.6799999999999999</v>
      </c>
      <c r="I287" s="241"/>
      <c r="J287" s="237"/>
      <c r="K287" s="237"/>
      <c r="L287" s="242"/>
      <c r="M287" s="243"/>
      <c r="N287" s="244"/>
      <c r="O287" s="244"/>
      <c r="P287" s="244"/>
      <c r="Q287" s="244"/>
      <c r="R287" s="244"/>
      <c r="S287" s="244"/>
      <c r="T287" s="245"/>
      <c r="AT287" s="246" t="s">
        <v>158</v>
      </c>
      <c r="AU287" s="246" t="s">
        <v>85</v>
      </c>
      <c r="AV287" s="11" t="s">
        <v>85</v>
      </c>
      <c r="AW287" s="11" t="s">
        <v>38</v>
      </c>
      <c r="AX287" s="11" t="s">
        <v>75</v>
      </c>
      <c r="AY287" s="246" t="s">
        <v>146</v>
      </c>
    </row>
    <row r="288" s="11" customFormat="1">
      <c r="B288" s="236"/>
      <c r="C288" s="237"/>
      <c r="D288" s="233" t="s">
        <v>158</v>
      </c>
      <c r="E288" s="238" t="s">
        <v>21</v>
      </c>
      <c r="F288" s="239" t="s">
        <v>430</v>
      </c>
      <c r="G288" s="237"/>
      <c r="H288" s="240">
        <v>3</v>
      </c>
      <c r="I288" s="241"/>
      <c r="J288" s="237"/>
      <c r="K288" s="237"/>
      <c r="L288" s="242"/>
      <c r="M288" s="243"/>
      <c r="N288" s="244"/>
      <c r="O288" s="244"/>
      <c r="P288" s="244"/>
      <c r="Q288" s="244"/>
      <c r="R288" s="244"/>
      <c r="S288" s="244"/>
      <c r="T288" s="245"/>
      <c r="AT288" s="246" t="s">
        <v>158</v>
      </c>
      <c r="AU288" s="246" t="s">
        <v>85</v>
      </c>
      <c r="AV288" s="11" t="s">
        <v>85</v>
      </c>
      <c r="AW288" s="11" t="s">
        <v>38</v>
      </c>
      <c r="AX288" s="11" t="s">
        <v>75</v>
      </c>
      <c r="AY288" s="246" t="s">
        <v>146</v>
      </c>
    </row>
    <row r="289" s="11" customFormat="1">
      <c r="B289" s="236"/>
      <c r="C289" s="237"/>
      <c r="D289" s="233" t="s">
        <v>158</v>
      </c>
      <c r="E289" s="238" t="s">
        <v>21</v>
      </c>
      <c r="F289" s="239" t="s">
        <v>431</v>
      </c>
      <c r="G289" s="237"/>
      <c r="H289" s="240">
        <v>4.3200000000000003</v>
      </c>
      <c r="I289" s="241"/>
      <c r="J289" s="237"/>
      <c r="K289" s="237"/>
      <c r="L289" s="242"/>
      <c r="M289" s="243"/>
      <c r="N289" s="244"/>
      <c r="O289" s="244"/>
      <c r="P289" s="244"/>
      <c r="Q289" s="244"/>
      <c r="R289" s="244"/>
      <c r="S289" s="244"/>
      <c r="T289" s="245"/>
      <c r="AT289" s="246" t="s">
        <v>158</v>
      </c>
      <c r="AU289" s="246" t="s">
        <v>85</v>
      </c>
      <c r="AV289" s="11" t="s">
        <v>85</v>
      </c>
      <c r="AW289" s="11" t="s">
        <v>38</v>
      </c>
      <c r="AX289" s="11" t="s">
        <v>75</v>
      </c>
      <c r="AY289" s="246" t="s">
        <v>146</v>
      </c>
    </row>
    <row r="290" s="11" customFormat="1">
      <c r="B290" s="236"/>
      <c r="C290" s="237"/>
      <c r="D290" s="233" t="s">
        <v>158</v>
      </c>
      <c r="E290" s="238" t="s">
        <v>21</v>
      </c>
      <c r="F290" s="239" t="s">
        <v>432</v>
      </c>
      <c r="G290" s="237"/>
      <c r="H290" s="240">
        <v>4.2400000000000002</v>
      </c>
      <c r="I290" s="241"/>
      <c r="J290" s="237"/>
      <c r="K290" s="237"/>
      <c r="L290" s="242"/>
      <c r="M290" s="243"/>
      <c r="N290" s="244"/>
      <c r="O290" s="244"/>
      <c r="P290" s="244"/>
      <c r="Q290" s="244"/>
      <c r="R290" s="244"/>
      <c r="S290" s="244"/>
      <c r="T290" s="245"/>
      <c r="AT290" s="246" t="s">
        <v>158</v>
      </c>
      <c r="AU290" s="246" t="s">
        <v>85</v>
      </c>
      <c r="AV290" s="11" t="s">
        <v>85</v>
      </c>
      <c r="AW290" s="11" t="s">
        <v>38</v>
      </c>
      <c r="AX290" s="11" t="s">
        <v>75</v>
      </c>
      <c r="AY290" s="246" t="s">
        <v>146</v>
      </c>
    </row>
    <row r="291" s="13" customFormat="1">
      <c r="B291" s="258"/>
      <c r="C291" s="259"/>
      <c r="D291" s="233" t="s">
        <v>158</v>
      </c>
      <c r="E291" s="260" t="s">
        <v>21</v>
      </c>
      <c r="F291" s="261" t="s">
        <v>179</v>
      </c>
      <c r="G291" s="259"/>
      <c r="H291" s="262">
        <v>20.98</v>
      </c>
      <c r="I291" s="263"/>
      <c r="J291" s="259"/>
      <c r="K291" s="259"/>
      <c r="L291" s="264"/>
      <c r="M291" s="265"/>
      <c r="N291" s="266"/>
      <c r="O291" s="266"/>
      <c r="P291" s="266"/>
      <c r="Q291" s="266"/>
      <c r="R291" s="266"/>
      <c r="S291" s="266"/>
      <c r="T291" s="267"/>
      <c r="AT291" s="268" t="s">
        <v>158</v>
      </c>
      <c r="AU291" s="268" t="s">
        <v>85</v>
      </c>
      <c r="AV291" s="13" t="s">
        <v>169</v>
      </c>
      <c r="AW291" s="13" t="s">
        <v>38</v>
      </c>
      <c r="AX291" s="13" t="s">
        <v>75</v>
      </c>
      <c r="AY291" s="268" t="s">
        <v>146</v>
      </c>
    </row>
    <row r="292" s="11" customFormat="1">
      <c r="B292" s="236"/>
      <c r="C292" s="237"/>
      <c r="D292" s="233" t="s">
        <v>158</v>
      </c>
      <c r="E292" s="238" t="s">
        <v>21</v>
      </c>
      <c r="F292" s="239" t="s">
        <v>433</v>
      </c>
      <c r="G292" s="237"/>
      <c r="H292" s="240">
        <v>26.899999999999999</v>
      </c>
      <c r="I292" s="241"/>
      <c r="J292" s="237"/>
      <c r="K292" s="237"/>
      <c r="L292" s="242"/>
      <c r="M292" s="243"/>
      <c r="N292" s="244"/>
      <c r="O292" s="244"/>
      <c r="P292" s="244"/>
      <c r="Q292" s="244"/>
      <c r="R292" s="244"/>
      <c r="S292" s="244"/>
      <c r="T292" s="245"/>
      <c r="AT292" s="246" t="s">
        <v>158</v>
      </c>
      <c r="AU292" s="246" t="s">
        <v>85</v>
      </c>
      <c r="AV292" s="11" t="s">
        <v>85</v>
      </c>
      <c r="AW292" s="11" t="s">
        <v>38</v>
      </c>
      <c r="AX292" s="11" t="s">
        <v>75</v>
      </c>
      <c r="AY292" s="246" t="s">
        <v>146</v>
      </c>
    </row>
    <row r="293" s="11" customFormat="1">
      <c r="B293" s="236"/>
      <c r="C293" s="237"/>
      <c r="D293" s="233" t="s">
        <v>158</v>
      </c>
      <c r="E293" s="238" t="s">
        <v>21</v>
      </c>
      <c r="F293" s="239" t="s">
        <v>434</v>
      </c>
      <c r="G293" s="237"/>
      <c r="H293" s="240">
        <v>11.390000000000001</v>
      </c>
      <c r="I293" s="241"/>
      <c r="J293" s="237"/>
      <c r="K293" s="237"/>
      <c r="L293" s="242"/>
      <c r="M293" s="243"/>
      <c r="N293" s="244"/>
      <c r="O293" s="244"/>
      <c r="P293" s="244"/>
      <c r="Q293" s="244"/>
      <c r="R293" s="244"/>
      <c r="S293" s="244"/>
      <c r="T293" s="245"/>
      <c r="AT293" s="246" t="s">
        <v>158</v>
      </c>
      <c r="AU293" s="246" t="s">
        <v>85</v>
      </c>
      <c r="AV293" s="11" t="s">
        <v>85</v>
      </c>
      <c r="AW293" s="11" t="s">
        <v>38</v>
      </c>
      <c r="AX293" s="11" t="s">
        <v>75</v>
      </c>
      <c r="AY293" s="246" t="s">
        <v>146</v>
      </c>
    </row>
    <row r="294" s="11" customFormat="1">
      <c r="B294" s="236"/>
      <c r="C294" s="237"/>
      <c r="D294" s="233" t="s">
        <v>158</v>
      </c>
      <c r="E294" s="238" t="s">
        <v>21</v>
      </c>
      <c r="F294" s="239" t="s">
        <v>435</v>
      </c>
      <c r="G294" s="237"/>
      <c r="H294" s="240">
        <v>13.32</v>
      </c>
      <c r="I294" s="241"/>
      <c r="J294" s="237"/>
      <c r="K294" s="237"/>
      <c r="L294" s="242"/>
      <c r="M294" s="243"/>
      <c r="N294" s="244"/>
      <c r="O294" s="244"/>
      <c r="P294" s="244"/>
      <c r="Q294" s="244"/>
      <c r="R294" s="244"/>
      <c r="S294" s="244"/>
      <c r="T294" s="245"/>
      <c r="AT294" s="246" t="s">
        <v>158</v>
      </c>
      <c r="AU294" s="246" t="s">
        <v>85</v>
      </c>
      <c r="AV294" s="11" t="s">
        <v>85</v>
      </c>
      <c r="AW294" s="11" t="s">
        <v>38</v>
      </c>
      <c r="AX294" s="11" t="s">
        <v>75</v>
      </c>
      <c r="AY294" s="246" t="s">
        <v>146</v>
      </c>
    </row>
    <row r="295" s="11" customFormat="1">
      <c r="B295" s="236"/>
      <c r="C295" s="237"/>
      <c r="D295" s="233" t="s">
        <v>158</v>
      </c>
      <c r="E295" s="238" t="s">
        <v>21</v>
      </c>
      <c r="F295" s="239" t="s">
        <v>436</v>
      </c>
      <c r="G295" s="237"/>
      <c r="H295" s="240">
        <v>13</v>
      </c>
      <c r="I295" s="241"/>
      <c r="J295" s="237"/>
      <c r="K295" s="237"/>
      <c r="L295" s="242"/>
      <c r="M295" s="243"/>
      <c r="N295" s="244"/>
      <c r="O295" s="244"/>
      <c r="P295" s="244"/>
      <c r="Q295" s="244"/>
      <c r="R295" s="244"/>
      <c r="S295" s="244"/>
      <c r="T295" s="245"/>
      <c r="AT295" s="246" t="s">
        <v>158</v>
      </c>
      <c r="AU295" s="246" t="s">
        <v>85</v>
      </c>
      <c r="AV295" s="11" t="s">
        <v>85</v>
      </c>
      <c r="AW295" s="11" t="s">
        <v>38</v>
      </c>
      <c r="AX295" s="11" t="s">
        <v>75</v>
      </c>
      <c r="AY295" s="246" t="s">
        <v>146</v>
      </c>
    </row>
    <row r="296" s="11" customFormat="1">
      <c r="B296" s="236"/>
      <c r="C296" s="237"/>
      <c r="D296" s="233" t="s">
        <v>158</v>
      </c>
      <c r="E296" s="238" t="s">
        <v>21</v>
      </c>
      <c r="F296" s="239" t="s">
        <v>437</v>
      </c>
      <c r="G296" s="237"/>
      <c r="H296" s="240">
        <v>19.719999999999999</v>
      </c>
      <c r="I296" s="241"/>
      <c r="J296" s="237"/>
      <c r="K296" s="237"/>
      <c r="L296" s="242"/>
      <c r="M296" s="243"/>
      <c r="N296" s="244"/>
      <c r="O296" s="244"/>
      <c r="P296" s="244"/>
      <c r="Q296" s="244"/>
      <c r="R296" s="244"/>
      <c r="S296" s="244"/>
      <c r="T296" s="245"/>
      <c r="AT296" s="246" t="s">
        <v>158</v>
      </c>
      <c r="AU296" s="246" t="s">
        <v>85</v>
      </c>
      <c r="AV296" s="11" t="s">
        <v>85</v>
      </c>
      <c r="AW296" s="11" t="s">
        <v>38</v>
      </c>
      <c r="AX296" s="11" t="s">
        <v>75</v>
      </c>
      <c r="AY296" s="246" t="s">
        <v>146</v>
      </c>
    </row>
    <row r="297" s="11" customFormat="1">
      <c r="B297" s="236"/>
      <c r="C297" s="237"/>
      <c r="D297" s="233" t="s">
        <v>158</v>
      </c>
      <c r="E297" s="238" t="s">
        <v>21</v>
      </c>
      <c r="F297" s="239" t="s">
        <v>438</v>
      </c>
      <c r="G297" s="237"/>
      <c r="H297" s="240">
        <v>24.850000000000001</v>
      </c>
      <c r="I297" s="241"/>
      <c r="J297" s="237"/>
      <c r="K297" s="237"/>
      <c r="L297" s="242"/>
      <c r="M297" s="243"/>
      <c r="N297" s="244"/>
      <c r="O297" s="244"/>
      <c r="P297" s="244"/>
      <c r="Q297" s="244"/>
      <c r="R297" s="244"/>
      <c r="S297" s="244"/>
      <c r="T297" s="245"/>
      <c r="AT297" s="246" t="s">
        <v>158</v>
      </c>
      <c r="AU297" s="246" t="s">
        <v>85</v>
      </c>
      <c r="AV297" s="11" t="s">
        <v>85</v>
      </c>
      <c r="AW297" s="11" t="s">
        <v>38</v>
      </c>
      <c r="AX297" s="11" t="s">
        <v>75</v>
      </c>
      <c r="AY297" s="246" t="s">
        <v>146</v>
      </c>
    </row>
    <row r="298" s="11" customFormat="1">
      <c r="B298" s="236"/>
      <c r="C298" s="237"/>
      <c r="D298" s="233" t="s">
        <v>158</v>
      </c>
      <c r="E298" s="238" t="s">
        <v>21</v>
      </c>
      <c r="F298" s="239" t="s">
        <v>439</v>
      </c>
      <c r="G298" s="237"/>
      <c r="H298" s="240">
        <v>21.649999999999999</v>
      </c>
      <c r="I298" s="241"/>
      <c r="J298" s="237"/>
      <c r="K298" s="237"/>
      <c r="L298" s="242"/>
      <c r="M298" s="243"/>
      <c r="N298" s="244"/>
      <c r="O298" s="244"/>
      <c r="P298" s="244"/>
      <c r="Q298" s="244"/>
      <c r="R298" s="244"/>
      <c r="S298" s="244"/>
      <c r="T298" s="245"/>
      <c r="AT298" s="246" t="s">
        <v>158</v>
      </c>
      <c r="AU298" s="246" t="s">
        <v>85</v>
      </c>
      <c r="AV298" s="11" t="s">
        <v>85</v>
      </c>
      <c r="AW298" s="11" t="s">
        <v>38</v>
      </c>
      <c r="AX298" s="11" t="s">
        <v>75</v>
      </c>
      <c r="AY298" s="246" t="s">
        <v>146</v>
      </c>
    </row>
    <row r="299" s="13" customFormat="1">
      <c r="B299" s="258"/>
      <c r="C299" s="259"/>
      <c r="D299" s="233" t="s">
        <v>158</v>
      </c>
      <c r="E299" s="260" t="s">
        <v>21</v>
      </c>
      <c r="F299" s="261" t="s">
        <v>179</v>
      </c>
      <c r="G299" s="259"/>
      <c r="H299" s="262">
        <v>130.83000000000001</v>
      </c>
      <c r="I299" s="263"/>
      <c r="J299" s="259"/>
      <c r="K299" s="259"/>
      <c r="L299" s="264"/>
      <c r="M299" s="265"/>
      <c r="N299" s="266"/>
      <c r="O299" s="266"/>
      <c r="P299" s="266"/>
      <c r="Q299" s="266"/>
      <c r="R299" s="266"/>
      <c r="S299" s="266"/>
      <c r="T299" s="267"/>
      <c r="AT299" s="268" t="s">
        <v>158</v>
      </c>
      <c r="AU299" s="268" t="s">
        <v>85</v>
      </c>
      <c r="AV299" s="13" t="s">
        <v>169</v>
      </c>
      <c r="AW299" s="13" t="s">
        <v>38</v>
      </c>
      <c r="AX299" s="13" t="s">
        <v>75</v>
      </c>
      <c r="AY299" s="268" t="s">
        <v>146</v>
      </c>
    </row>
    <row r="300" s="11" customFormat="1">
      <c r="B300" s="236"/>
      <c r="C300" s="237"/>
      <c r="D300" s="233" t="s">
        <v>158</v>
      </c>
      <c r="E300" s="238" t="s">
        <v>21</v>
      </c>
      <c r="F300" s="239" t="s">
        <v>440</v>
      </c>
      <c r="G300" s="237"/>
      <c r="H300" s="240">
        <v>-50.390000000000001</v>
      </c>
      <c r="I300" s="241"/>
      <c r="J300" s="237"/>
      <c r="K300" s="237"/>
      <c r="L300" s="242"/>
      <c r="M300" s="243"/>
      <c r="N300" s="244"/>
      <c r="O300" s="244"/>
      <c r="P300" s="244"/>
      <c r="Q300" s="244"/>
      <c r="R300" s="244"/>
      <c r="S300" s="244"/>
      <c r="T300" s="245"/>
      <c r="AT300" s="246" t="s">
        <v>158</v>
      </c>
      <c r="AU300" s="246" t="s">
        <v>85</v>
      </c>
      <c r="AV300" s="11" t="s">
        <v>85</v>
      </c>
      <c r="AW300" s="11" t="s">
        <v>38</v>
      </c>
      <c r="AX300" s="11" t="s">
        <v>75</v>
      </c>
      <c r="AY300" s="246" t="s">
        <v>146</v>
      </c>
    </row>
    <row r="301" s="11" customFormat="1">
      <c r="B301" s="236"/>
      <c r="C301" s="237"/>
      <c r="D301" s="233" t="s">
        <v>158</v>
      </c>
      <c r="E301" s="238" t="s">
        <v>21</v>
      </c>
      <c r="F301" s="239" t="s">
        <v>475</v>
      </c>
      <c r="G301" s="237"/>
      <c r="H301" s="240">
        <v>-13.300000000000001</v>
      </c>
      <c r="I301" s="241"/>
      <c r="J301" s="237"/>
      <c r="K301" s="237"/>
      <c r="L301" s="242"/>
      <c r="M301" s="243"/>
      <c r="N301" s="244"/>
      <c r="O301" s="244"/>
      <c r="P301" s="244"/>
      <c r="Q301" s="244"/>
      <c r="R301" s="244"/>
      <c r="S301" s="244"/>
      <c r="T301" s="245"/>
      <c r="AT301" s="246" t="s">
        <v>158</v>
      </c>
      <c r="AU301" s="246" t="s">
        <v>85</v>
      </c>
      <c r="AV301" s="11" t="s">
        <v>85</v>
      </c>
      <c r="AW301" s="11" t="s">
        <v>38</v>
      </c>
      <c r="AX301" s="11" t="s">
        <v>75</v>
      </c>
      <c r="AY301" s="246" t="s">
        <v>146</v>
      </c>
    </row>
    <row r="302" s="12" customFormat="1">
      <c r="B302" s="247"/>
      <c r="C302" s="248"/>
      <c r="D302" s="233" t="s">
        <v>158</v>
      </c>
      <c r="E302" s="249" t="s">
        <v>21</v>
      </c>
      <c r="F302" s="250" t="s">
        <v>165</v>
      </c>
      <c r="G302" s="248"/>
      <c r="H302" s="251">
        <v>88.120000000000005</v>
      </c>
      <c r="I302" s="252"/>
      <c r="J302" s="248"/>
      <c r="K302" s="248"/>
      <c r="L302" s="253"/>
      <c r="M302" s="254"/>
      <c r="N302" s="255"/>
      <c r="O302" s="255"/>
      <c r="P302" s="255"/>
      <c r="Q302" s="255"/>
      <c r="R302" s="255"/>
      <c r="S302" s="255"/>
      <c r="T302" s="256"/>
      <c r="AT302" s="257" t="s">
        <v>158</v>
      </c>
      <c r="AU302" s="257" t="s">
        <v>85</v>
      </c>
      <c r="AV302" s="12" t="s">
        <v>154</v>
      </c>
      <c r="AW302" s="12" t="s">
        <v>38</v>
      </c>
      <c r="AX302" s="12" t="s">
        <v>83</v>
      </c>
      <c r="AY302" s="257" t="s">
        <v>146</v>
      </c>
    </row>
    <row r="303" s="1" customFormat="1" ht="25.5" customHeight="1">
      <c r="B303" s="46"/>
      <c r="C303" s="221" t="s">
        <v>419</v>
      </c>
      <c r="D303" s="221" t="s">
        <v>149</v>
      </c>
      <c r="E303" s="222" t="s">
        <v>415</v>
      </c>
      <c r="F303" s="223" t="s">
        <v>416</v>
      </c>
      <c r="G303" s="224" t="s">
        <v>152</v>
      </c>
      <c r="H303" s="225">
        <v>88.120000000000005</v>
      </c>
      <c r="I303" s="226"/>
      <c r="J303" s="227">
        <f>ROUND(I303*H303,2)</f>
        <v>0</v>
      </c>
      <c r="K303" s="223" t="s">
        <v>153</v>
      </c>
      <c r="L303" s="72"/>
      <c r="M303" s="228" t="s">
        <v>21</v>
      </c>
      <c r="N303" s="229" t="s">
        <v>46</v>
      </c>
      <c r="O303" s="47"/>
      <c r="P303" s="230">
        <f>O303*H303</f>
        <v>0</v>
      </c>
      <c r="Q303" s="230">
        <v>0.00025999999999999998</v>
      </c>
      <c r="R303" s="230">
        <f>Q303*H303</f>
        <v>0.0229112</v>
      </c>
      <c r="S303" s="230">
        <v>0</v>
      </c>
      <c r="T303" s="231">
        <f>S303*H303</f>
        <v>0</v>
      </c>
      <c r="AR303" s="24" t="s">
        <v>243</v>
      </c>
      <c r="AT303" s="24" t="s">
        <v>149</v>
      </c>
      <c r="AU303" s="24" t="s">
        <v>85</v>
      </c>
      <c r="AY303" s="24" t="s">
        <v>146</v>
      </c>
      <c r="BE303" s="232">
        <f>IF(N303="základní",J303,0)</f>
        <v>0</v>
      </c>
      <c r="BF303" s="232">
        <f>IF(N303="snížená",J303,0)</f>
        <v>0</v>
      </c>
      <c r="BG303" s="232">
        <f>IF(N303="zákl. přenesená",J303,0)</f>
        <v>0</v>
      </c>
      <c r="BH303" s="232">
        <f>IF(N303="sníž. přenesená",J303,0)</f>
        <v>0</v>
      </c>
      <c r="BI303" s="232">
        <f>IF(N303="nulová",J303,0)</f>
        <v>0</v>
      </c>
      <c r="BJ303" s="24" t="s">
        <v>83</v>
      </c>
      <c r="BK303" s="232">
        <f>ROUND(I303*H303,2)</f>
        <v>0</v>
      </c>
      <c r="BL303" s="24" t="s">
        <v>243</v>
      </c>
      <c r="BM303" s="24" t="s">
        <v>417</v>
      </c>
    </row>
    <row r="304" s="14" customFormat="1">
      <c r="B304" s="279"/>
      <c r="C304" s="280"/>
      <c r="D304" s="233" t="s">
        <v>158</v>
      </c>
      <c r="E304" s="281" t="s">
        <v>21</v>
      </c>
      <c r="F304" s="282" t="s">
        <v>474</v>
      </c>
      <c r="G304" s="280"/>
      <c r="H304" s="281" t="s">
        <v>21</v>
      </c>
      <c r="I304" s="283"/>
      <c r="J304" s="280"/>
      <c r="K304" s="280"/>
      <c r="L304" s="284"/>
      <c r="M304" s="285"/>
      <c r="N304" s="286"/>
      <c r="O304" s="286"/>
      <c r="P304" s="286"/>
      <c r="Q304" s="286"/>
      <c r="R304" s="286"/>
      <c r="S304" s="286"/>
      <c r="T304" s="287"/>
      <c r="AT304" s="288" t="s">
        <v>158</v>
      </c>
      <c r="AU304" s="288" t="s">
        <v>85</v>
      </c>
      <c r="AV304" s="14" t="s">
        <v>83</v>
      </c>
      <c r="AW304" s="14" t="s">
        <v>38</v>
      </c>
      <c r="AX304" s="14" t="s">
        <v>75</v>
      </c>
      <c r="AY304" s="288" t="s">
        <v>146</v>
      </c>
    </row>
    <row r="305" s="11" customFormat="1">
      <c r="B305" s="236"/>
      <c r="C305" s="237"/>
      <c r="D305" s="233" t="s">
        <v>158</v>
      </c>
      <c r="E305" s="238" t="s">
        <v>21</v>
      </c>
      <c r="F305" s="239" t="s">
        <v>426</v>
      </c>
      <c r="G305" s="237"/>
      <c r="H305" s="240">
        <v>5.04</v>
      </c>
      <c r="I305" s="241"/>
      <c r="J305" s="237"/>
      <c r="K305" s="237"/>
      <c r="L305" s="242"/>
      <c r="M305" s="243"/>
      <c r="N305" s="244"/>
      <c r="O305" s="244"/>
      <c r="P305" s="244"/>
      <c r="Q305" s="244"/>
      <c r="R305" s="244"/>
      <c r="S305" s="244"/>
      <c r="T305" s="245"/>
      <c r="AT305" s="246" t="s">
        <v>158</v>
      </c>
      <c r="AU305" s="246" t="s">
        <v>85</v>
      </c>
      <c r="AV305" s="11" t="s">
        <v>85</v>
      </c>
      <c r="AW305" s="11" t="s">
        <v>38</v>
      </c>
      <c r="AX305" s="11" t="s">
        <v>75</v>
      </c>
      <c r="AY305" s="246" t="s">
        <v>146</v>
      </c>
    </row>
    <row r="306" s="11" customFormat="1">
      <c r="B306" s="236"/>
      <c r="C306" s="237"/>
      <c r="D306" s="233" t="s">
        <v>158</v>
      </c>
      <c r="E306" s="238" t="s">
        <v>21</v>
      </c>
      <c r="F306" s="239" t="s">
        <v>427</v>
      </c>
      <c r="G306" s="237"/>
      <c r="H306" s="240">
        <v>0.95999999999999996</v>
      </c>
      <c r="I306" s="241"/>
      <c r="J306" s="237"/>
      <c r="K306" s="237"/>
      <c r="L306" s="242"/>
      <c r="M306" s="243"/>
      <c r="N306" s="244"/>
      <c r="O306" s="244"/>
      <c r="P306" s="244"/>
      <c r="Q306" s="244"/>
      <c r="R306" s="244"/>
      <c r="S306" s="244"/>
      <c r="T306" s="245"/>
      <c r="AT306" s="246" t="s">
        <v>158</v>
      </c>
      <c r="AU306" s="246" t="s">
        <v>85</v>
      </c>
      <c r="AV306" s="11" t="s">
        <v>85</v>
      </c>
      <c r="AW306" s="11" t="s">
        <v>38</v>
      </c>
      <c r="AX306" s="11" t="s">
        <v>75</v>
      </c>
      <c r="AY306" s="246" t="s">
        <v>146</v>
      </c>
    </row>
    <row r="307" s="11" customFormat="1">
      <c r="B307" s="236"/>
      <c r="C307" s="237"/>
      <c r="D307" s="233" t="s">
        <v>158</v>
      </c>
      <c r="E307" s="238" t="s">
        <v>21</v>
      </c>
      <c r="F307" s="239" t="s">
        <v>428</v>
      </c>
      <c r="G307" s="237"/>
      <c r="H307" s="240">
        <v>1.74</v>
      </c>
      <c r="I307" s="241"/>
      <c r="J307" s="237"/>
      <c r="K307" s="237"/>
      <c r="L307" s="242"/>
      <c r="M307" s="243"/>
      <c r="N307" s="244"/>
      <c r="O307" s="244"/>
      <c r="P307" s="244"/>
      <c r="Q307" s="244"/>
      <c r="R307" s="244"/>
      <c r="S307" s="244"/>
      <c r="T307" s="245"/>
      <c r="AT307" s="246" t="s">
        <v>158</v>
      </c>
      <c r="AU307" s="246" t="s">
        <v>85</v>
      </c>
      <c r="AV307" s="11" t="s">
        <v>85</v>
      </c>
      <c r="AW307" s="11" t="s">
        <v>38</v>
      </c>
      <c r="AX307" s="11" t="s">
        <v>75</v>
      </c>
      <c r="AY307" s="246" t="s">
        <v>146</v>
      </c>
    </row>
    <row r="308" s="11" customFormat="1">
      <c r="B308" s="236"/>
      <c r="C308" s="237"/>
      <c r="D308" s="233" t="s">
        <v>158</v>
      </c>
      <c r="E308" s="238" t="s">
        <v>21</v>
      </c>
      <c r="F308" s="239" t="s">
        <v>429</v>
      </c>
      <c r="G308" s="237"/>
      <c r="H308" s="240">
        <v>1.6799999999999999</v>
      </c>
      <c r="I308" s="241"/>
      <c r="J308" s="237"/>
      <c r="K308" s="237"/>
      <c r="L308" s="242"/>
      <c r="M308" s="243"/>
      <c r="N308" s="244"/>
      <c r="O308" s="244"/>
      <c r="P308" s="244"/>
      <c r="Q308" s="244"/>
      <c r="R308" s="244"/>
      <c r="S308" s="244"/>
      <c r="T308" s="245"/>
      <c r="AT308" s="246" t="s">
        <v>158</v>
      </c>
      <c r="AU308" s="246" t="s">
        <v>85</v>
      </c>
      <c r="AV308" s="11" t="s">
        <v>85</v>
      </c>
      <c r="AW308" s="11" t="s">
        <v>38</v>
      </c>
      <c r="AX308" s="11" t="s">
        <v>75</v>
      </c>
      <c r="AY308" s="246" t="s">
        <v>146</v>
      </c>
    </row>
    <row r="309" s="11" customFormat="1">
      <c r="B309" s="236"/>
      <c r="C309" s="237"/>
      <c r="D309" s="233" t="s">
        <v>158</v>
      </c>
      <c r="E309" s="238" t="s">
        <v>21</v>
      </c>
      <c r="F309" s="239" t="s">
        <v>430</v>
      </c>
      <c r="G309" s="237"/>
      <c r="H309" s="240">
        <v>3</v>
      </c>
      <c r="I309" s="241"/>
      <c r="J309" s="237"/>
      <c r="K309" s="237"/>
      <c r="L309" s="242"/>
      <c r="M309" s="243"/>
      <c r="N309" s="244"/>
      <c r="O309" s="244"/>
      <c r="P309" s="244"/>
      <c r="Q309" s="244"/>
      <c r="R309" s="244"/>
      <c r="S309" s="244"/>
      <c r="T309" s="245"/>
      <c r="AT309" s="246" t="s">
        <v>158</v>
      </c>
      <c r="AU309" s="246" t="s">
        <v>85</v>
      </c>
      <c r="AV309" s="11" t="s">
        <v>85</v>
      </c>
      <c r="AW309" s="11" t="s">
        <v>38</v>
      </c>
      <c r="AX309" s="11" t="s">
        <v>75</v>
      </c>
      <c r="AY309" s="246" t="s">
        <v>146</v>
      </c>
    </row>
    <row r="310" s="11" customFormat="1">
      <c r="B310" s="236"/>
      <c r="C310" s="237"/>
      <c r="D310" s="233" t="s">
        <v>158</v>
      </c>
      <c r="E310" s="238" t="s">
        <v>21</v>
      </c>
      <c r="F310" s="239" t="s">
        <v>431</v>
      </c>
      <c r="G310" s="237"/>
      <c r="H310" s="240">
        <v>4.3200000000000003</v>
      </c>
      <c r="I310" s="241"/>
      <c r="J310" s="237"/>
      <c r="K310" s="237"/>
      <c r="L310" s="242"/>
      <c r="M310" s="243"/>
      <c r="N310" s="244"/>
      <c r="O310" s="244"/>
      <c r="P310" s="244"/>
      <c r="Q310" s="244"/>
      <c r="R310" s="244"/>
      <c r="S310" s="244"/>
      <c r="T310" s="245"/>
      <c r="AT310" s="246" t="s">
        <v>158</v>
      </c>
      <c r="AU310" s="246" t="s">
        <v>85</v>
      </c>
      <c r="AV310" s="11" t="s">
        <v>85</v>
      </c>
      <c r="AW310" s="11" t="s">
        <v>38</v>
      </c>
      <c r="AX310" s="11" t="s">
        <v>75</v>
      </c>
      <c r="AY310" s="246" t="s">
        <v>146</v>
      </c>
    </row>
    <row r="311" s="11" customFormat="1">
      <c r="B311" s="236"/>
      <c r="C311" s="237"/>
      <c r="D311" s="233" t="s">
        <v>158</v>
      </c>
      <c r="E311" s="238" t="s">
        <v>21</v>
      </c>
      <c r="F311" s="239" t="s">
        <v>432</v>
      </c>
      <c r="G311" s="237"/>
      <c r="H311" s="240">
        <v>4.2400000000000002</v>
      </c>
      <c r="I311" s="241"/>
      <c r="J311" s="237"/>
      <c r="K311" s="237"/>
      <c r="L311" s="242"/>
      <c r="M311" s="243"/>
      <c r="N311" s="244"/>
      <c r="O311" s="244"/>
      <c r="P311" s="244"/>
      <c r="Q311" s="244"/>
      <c r="R311" s="244"/>
      <c r="S311" s="244"/>
      <c r="T311" s="245"/>
      <c r="AT311" s="246" t="s">
        <v>158</v>
      </c>
      <c r="AU311" s="246" t="s">
        <v>85</v>
      </c>
      <c r="AV311" s="11" t="s">
        <v>85</v>
      </c>
      <c r="AW311" s="11" t="s">
        <v>38</v>
      </c>
      <c r="AX311" s="11" t="s">
        <v>75</v>
      </c>
      <c r="AY311" s="246" t="s">
        <v>146</v>
      </c>
    </row>
    <row r="312" s="13" customFormat="1">
      <c r="B312" s="258"/>
      <c r="C312" s="259"/>
      <c r="D312" s="233" t="s">
        <v>158</v>
      </c>
      <c r="E312" s="260" t="s">
        <v>21</v>
      </c>
      <c r="F312" s="261" t="s">
        <v>179</v>
      </c>
      <c r="G312" s="259"/>
      <c r="H312" s="262">
        <v>20.98</v>
      </c>
      <c r="I312" s="263"/>
      <c r="J312" s="259"/>
      <c r="K312" s="259"/>
      <c r="L312" s="264"/>
      <c r="M312" s="265"/>
      <c r="N312" s="266"/>
      <c r="O312" s="266"/>
      <c r="P312" s="266"/>
      <c r="Q312" s="266"/>
      <c r="R312" s="266"/>
      <c r="S312" s="266"/>
      <c r="T312" s="267"/>
      <c r="AT312" s="268" t="s">
        <v>158</v>
      </c>
      <c r="AU312" s="268" t="s">
        <v>85</v>
      </c>
      <c r="AV312" s="13" t="s">
        <v>169</v>
      </c>
      <c r="AW312" s="13" t="s">
        <v>38</v>
      </c>
      <c r="AX312" s="13" t="s">
        <v>75</v>
      </c>
      <c r="AY312" s="268" t="s">
        <v>146</v>
      </c>
    </row>
    <row r="313" s="11" customFormat="1">
      <c r="B313" s="236"/>
      <c r="C313" s="237"/>
      <c r="D313" s="233" t="s">
        <v>158</v>
      </c>
      <c r="E313" s="238" t="s">
        <v>21</v>
      </c>
      <c r="F313" s="239" t="s">
        <v>433</v>
      </c>
      <c r="G313" s="237"/>
      <c r="H313" s="240">
        <v>26.899999999999999</v>
      </c>
      <c r="I313" s="241"/>
      <c r="J313" s="237"/>
      <c r="K313" s="237"/>
      <c r="L313" s="242"/>
      <c r="M313" s="243"/>
      <c r="N313" s="244"/>
      <c r="O313" s="244"/>
      <c r="P313" s="244"/>
      <c r="Q313" s="244"/>
      <c r="R313" s="244"/>
      <c r="S313" s="244"/>
      <c r="T313" s="245"/>
      <c r="AT313" s="246" t="s">
        <v>158</v>
      </c>
      <c r="AU313" s="246" t="s">
        <v>85</v>
      </c>
      <c r="AV313" s="11" t="s">
        <v>85</v>
      </c>
      <c r="AW313" s="11" t="s">
        <v>38</v>
      </c>
      <c r="AX313" s="11" t="s">
        <v>75</v>
      </c>
      <c r="AY313" s="246" t="s">
        <v>146</v>
      </c>
    </row>
    <row r="314" s="11" customFormat="1">
      <c r="B314" s="236"/>
      <c r="C314" s="237"/>
      <c r="D314" s="233" t="s">
        <v>158</v>
      </c>
      <c r="E314" s="238" t="s">
        <v>21</v>
      </c>
      <c r="F314" s="239" t="s">
        <v>434</v>
      </c>
      <c r="G314" s="237"/>
      <c r="H314" s="240">
        <v>11.390000000000001</v>
      </c>
      <c r="I314" s="241"/>
      <c r="J314" s="237"/>
      <c r="K314" s="237"/>
      <c r="L314" s="242"/>
      <c r="M314" s="243"/>
      <c r="N314" s="244"/>
      <c r="O314" s="244"/>
      <c r="P314" s="244"/>
      <c r="Q314" s="244"/>
      <c r="R314" s="244"/>
      <c r="S314" s="244"/>
      <c r="T314" s="245"/>
      <c r="AT314" s="246" t="s">
        <v>158</v>
      </c>
      <c r="AU314" s="246" t="s">
        <v>85</v>
      </c>
      <c r="AV314" s="11" t="s">
        <v>85</v>
      </c>
      <c r="AW314" s="11" t="s">
        <v>38</v>
      </c>
      <c r="AX314" s="11" t="s">
        <v>75</v>
      </c>
      <c r="AY314" s="246" t="s">
        <v>146</v>
      </c>
    </row>
    <row r="315" s="11" customFormat="1">
      <c r="B315" s="236"/>
      <c r="C315" s="237"/>
      <c r="D315" s="233" t="s">
        <v>158</v>
      </c>
      <c r="E315" s="238" t="s">
        <v>21</v>
      </c>
      <c r="F315" s="239" t="s">
        <v>435</v>
      </c>
      <c r="G315" s="237"/>
      <c r="H315" s="240">
        <v>13.32</v>
      </c>
      <c r="I315" s="241"/>
      <c r="J315" s="237"/>
      <c r="K315" s="237"/>
      <c r="L315" s="242"/>
      <c r="M315" s="243"/>
      <c r="N315" s="244"/>
      <c r="O315" s="244"/>
      <c r="P315" s="244"/>
      <c r="Q315" s="244"/>
      <c r="R315" s="244"/>
      <c r="S315" s="244"/>
      <c r="T315" s="245"/>
      <c r="AT315" s="246" t="s">
        <v>158</v>
      </c>
      <c r="AU315" s="246" t="s">
        <v>85</v>
      </c>
      <c r="AV315" s="11" t="s">
        <v>85</v>
      </c>
      <c r="AW315" s="11" t="s">
        <v>38</v>
      </c>
      <c r="AX315" s="11" t="s">
        <v>75</v>
      </c>
      <c r="AY315" s="246" t="s">
        <v>146</v>
      </c>
    </row>
    <row r="316" s="11" customFormat="1">
      <c r="B316" s="236"/>
      <c r="C316" s="237"/>
      <c r="D316" s="233" t="s">
        <v>158</v>
      </c>
      <c r="E316" s="238" t="s">
        <v>21</v>
      </c>
      <c r="F316" s="239" t="s">
        <v>436</v>
      </c>
      <c r="G316" s="237"/>
      <c r="H316" s="240">
        <v>13</v>
      </c>
      <c r="I316" s="241"/>
      <c r="J316" s="237"/>
      <c r="K316" s="237"/>
      <c r="L316" s="242"/>
      <c r="M316" s="243"/>
      <c r="N316" s="244"/>
      <c r="O316" s="244"/>
      <c r="P316" s="244"/>
      <c r="Q316" s="244"/>
      <c r="R316" s="244"/>
      <c r="S316" s="244"/>
      <c r="T316" s="245"/>
      <c r="AT316" s="246" t="s">
        <v>158</v>
      </c>
      <c r="AU316" s="246" t="s">
        <v>85</v>
      </c>
      <c r="AV316" s="11" t="s">
        <v>85</v>
      </c>
      <c r="AW316" s="11" t="s">
        <v>38</v>
      </c>
      <c r="AX316" s="11" t="s">
        <v>75</v>
      </c>
      <c r="AY316" s="246" t="s">
        <v>146</v>
      </c>
    </row>
    <row r="317" s="11" customFormat="1">
      <c r="B317" s="236"/>
      <c r="C317" s="237"/>
      <c r="D317" s="233" t="s">
        <v>158</v>
      </c>
      <c r="E317" s="238" t="s">
        <v>21</v>
      </c>
      <c r="F317" s="239" t="s">
        <v>437</v>
      </c>
      <c r="G317" s="237"/>
      <c r="H317" s="240">
        <v>19.719999999999999</v>
      </c>
      <c r="I317" s="241"/>
      <c r="J317" s="237"/>
      <c r="K317" s="237"/>
      <c r="L317" s="242"/>
      <c r="M317" s="243"/>
      <c r="N317" s="244"/>
      <c r="O317" s="244"/>
      <c r="P317" s="244"/>
      <c r="Q317" s="244"/>
      <c r="R317" s="244"/>
      <c r="S317" s="244"/>
      <c r="T317" s="245"/>
      <c r="AT317" s="246" t="s">
        <v>158</v>
      </c>
      <c r="AU317" s="246" t="s">
        <v>85</v>
      </c>
      <c r="AV317" s="11" t="s">
        <v>85</v>
      </c>
      <c r="AW317" s="11" t="s">
        <v>38</v>
      </c>
      <c r="AX317" s="11" t="s">
        <v>75</v>
      </c>
      <c r="AY317" s="246" t="s">
        <v>146</v>
      </c>
    </row>
    <row r="318" s="11" customFormat="1">
      <c r="B318" s="236"/>
      <c r="C318" s="237"/>
      <c r="D318" s="233" t="s">
        <v>158</v>
      </c>
      <c r="E318" s="238" t="s">
        <v>21</v>
      </c>
      <c r="F318" s="239" t="s">
        <v>438</v>
      </c>
      <c r="G318" s="237"/>
      <c r="H318" s="240">
        <v>24.850000000000001</v>
      </c>
      <c r="I318" s="241"/>
      <c r="J318" s="237"/>
      <c r="K318" s="237"/>
      <c r="L318" s="242"/>
      <c r="M318" s="243"/>
      <c r="N318" s="244"/>
      <c r="O318" s="244"/>
      <c r="P318" s="244"/>
      <c r="Q318" s="244"/>
      <c r="R318" s="244"/>
      <c r="S318" s="244"/>
      <c r="T318" s="245"/>
      <c r="AT318" s="246" t="s">
        <v>158</v>
      </c>
      <c r="AU318" s="246" t="s">
        <v>85</v>
      </c>
      <c r="AV318" s="11" t="s">
        <v>85</v>
      </c>
      <c r="AW318" s="11" t="s">
        <v>38</v>
      </c>
      <c r="AX318" s="11" t="s">
        <v>75</v>
      </c>
      <c r="AY318" s="246" t="s">
        <v>146</v>
      </c>
    </row>
    <row r="319" s="11" customFormat="1">
      <c r="B319" s="236"/>
      <c r="C319" s="237"/>
      <c r="D319" s="233" t="s">
        <v>158</v>
      </c>
      <c r="E319" s="238" t="s">
        <v>21</v>
      </c>
      <c r="F319" s="239" t="s">
        <v>439</v>
      </c>
      <c r="G319" s="237"/>
      <c r="H319" s="240">
        <v>21.649999999999999</v>
      </c>
      <c r="I319" s="241"/>
      <c r="J319" s="237"/>
      <c r="K319" s="237"/>
      <c r="L319" s="242"/>
      <c r="M319" s="243"/>
      <c r="N319" s="244"/>
      <c r="O319" s="244"/>
      <c r="P319" s="244"/>
      <c r="Q319" s="244"/>
      <c r="R319" s="244"/>
      <c r="S319" s="244"/>
      <c r="T319" s="245"/>
      <c r="AT319" s="246" t="s">
        <v>158</v>
      </c>
      <c r="AU319" s="246" t="s">
        <v>85</v>
      </c>
      <c r="AV319" s="11" t="s">
        <v>85</v>
      </c>
      <c r="AW319" s="11" t="s">
        <v>38</v>
      </c>
      <c r="AX319" s="11" t="s">
        <v>75</v>
      </c>
      <c r="AY319" s="246" t="s">
        <v>146</v>
      </c>
    </row>
    <row r="320" s="13" customFormat="1">
      <c r="B320" s="258"/>
      <c r="C320" s="259"/>
      <c r="D320" s="233" t="s">
        <v>158</v>
      </c>
      <c r="E320" s="260" t="s">
        <v>21</v>
      </c>
      <c r="F320" s="261" t="s">
        <v>179</v>
      </c>
      <c r="G320" s="259"/>
      <c r="H320" s="262">
        <v>130.83000000000001</v>
      </c>
      <c r="I320" s="263"/>
      <c r="J320" s="259"/>
      <c r="K320" s="259"/>
      <c r="L320" s="264"/>
      <c r="M320" s="265"/>
      <c r="N320" s="266"/>
      <c r="O320" s="266"/>
      <c r="P320" s="266"/>
      <c r="Q320" s="266"/>
      <c r="R320" s="266"/>
      <c r="S320" s="266"/>
      <c r="T320" s="267"/>
      <c r="AT320" s="268" t="s">
        <v>158</v>
      </c>
      <c r="AU320" s="268" t="s">
        <v>85</v>
      </c>
      <c r="AV320" s="13" t="s">
        <v>169</v>
      </c>
      <c r="AW320" s="13" t="s">
        <v>38</v>
      </c>
      <c r="AX320" s="13" t="s">
        <v>75</v>
      </c>
      <c r="AY320" s="268" t="s">
        <v>146</v>
      </c>
    </row>
    <row r="321" s="11" customFormat="1">
      <c r="B321" s="236"/>
      <c r="C321" s="237"/>
      <c r="D321" s="233" t="s">
        <v>158</v>
      </c>
      <c r="E321" s="238" t="s">
        <v>21</v>
      </c>
      <c r="F321" s="239" t="s">
        <v>440</v>
      </c>
      <c r="G321" s="237"/>
      <c r="H321" s="240">
        <v>-50.390000000000001</v>
      </c>
      <c r="I321" s="241"/>
      <c r="J321" s="237"/>
      <c r="K321" s="237"/>
      <c r="L321" s="242"/>
      <c r="M321" s="243"/>
      <c r="N321" s="244"/>
      <c r="O321" s="244"/>
      <c r="P321" s="244"/>
      <c r="Q321" s="244"/>
      <c r="R321" s="244"/>
      <c r="S321" s="244"/>
      <c r="T321" s="245"/>
      <c r="AT321" s="246" t="s">
        <v>158</v>
      </c>
      <c r="AU321" s="246" t="s">
        <v>85</v>
      </c>
      <c r="AV321" s="11" t="s">
        <v>85</v>
      </c>
      <c r="AW321" s="11" t="s">
        <v>38</v>
      </c>
      <c r="AX321" s="11" t="s">
        <v>75</v>
      </c>
      <c r="AY321" s="246" t="s">
        <v>146</v>
      </c>
    </row>
    <row r="322" s="11" customFormat="1">
      <c r="B322" s="236"/>
      <c r="C322" s="237"/>
      <c r="D322" s="233" t="s">
        <v>158</v>
      </c>
      <c r="E322" s="238" t="s">
        <v>21</v>
      </c>
      <c r="F322" s="239" t="s">
        <v>475</v>
      </c>
      <c r="G322" s="237"/>
      <c r="H322" s="240">
        <v>-13.300000000000001</v>
      </c>
      <c r="I322" s="241"/>
      <c r="J322" s="237"/>
      <c r="K322" s="237"/>
      <c r="L322" s="242"/>
      <c r="M322" s="243"/>
      <c r="N322" s="244"/>
      <c r="O322" s="244"/>
      <c r="P322" s="244"/>
      <c r="Q322" s="244"/>
      <c r="R322" s="244"/>
      <c r="S322" s="244"/>
      <c r="T322" s="245"/>
      <c r="AT322" s="246" t="s">
        <v>158</v>
      </c>
      <c r="AU322" s="246" t="s">
        <v>85</v>
      </c>
      <c r="AV322" s="11" t="s">
        <v>85</v>
      </c>
      <c r="AW322" s="11" t="s">
        <v>38</v>
      </c>
      <c r="AX322" s="11" t="s">
        <v>75</v>
      </c>
      <c r="AY322" s="246" t="s">
        <v>146</v>
      </c>
    </row>
    <row r="323" s="12" customFormat="1">
      <c r="B323" s="247"/>
      <c r="C323" s="248"/>
      <c r="D323" s="233" t="s">
        <v>158</v>
      </c>
      <c r="E323" s="249" t="s">
        <v>21</v>
      </c>
      <c r="F323" s="250" t="s">
        <v>165</v>
      </c>
      <c r="G323" s="248"/>
      <c r="H323" s="251">
        <v>88.120000000000005</v>
      </c>
      <c r="I323" s="252"/>
      <c r="J323" s="248"/>
      <c r="K323" s="248"/>
      <c r="L323" s="253"/>
      <c r="M323" s="254"/>
      <c r="N323" s="255"/>
      <c r="O323" s="255"/>
      <c r="P323" s="255"/>
      <c r="Q323" s="255"/>
      <c r="R323" s="255"/>
      <c r="S323" s="255"/>
      <c r="T323" s="256"/>
      <c r="AT323" s="257" t="s">
        <v>158</v>
      </c>
      <c r="AU323" s="257" t="s">
        <v>85</v>
      </c>
      <c r="AV323" s="12" t="s">
        <v>154</v>
      </c>
      <c r="AW323" s="12" t="s">
        <v>38</v>
      </c>
      <c r="AX323" s="12" t="s">
        <v>83</v>
      </c>
      <c r="AY323" s="257" t="s">
        <v>146</v>
      </c>
    </row>
    <row r="324" s="1" customFormat="1" ht="16.5" customHeight="1">
      <c r="B324" s="46"/>
      <c r="C324" s="221" t="s">
        <v>476</v>
      </c>
      <c r="D324" s="221" t="s">
        <v>149</v>
      </c>
      <c r="E324" s="222" t="s">
        <v>420</v>
      </c>
      <c r="F324" s="223" t="s">
        <v>421</v>
      </c>
      <c r="G324" s="224" t="s">
        <v>152</v>
      </c>
      <c r="H324" s="225">
        <v>13.300000000000001</v>
      </c>
      <c r="I324" s="226"/>
      <c r="J324" s="227">
        <f>ROUND(I324*H324,2)</f>
        <v>0</v>
      </c>
      <c r="K324" s="223" t="s">
        <v>153</v>
      </c>
      <c r="L324" s="72"/>
      <c r="M324" s="228" t="s">
        <v>21</v>
      </c>
      <c r="N324" s="229" t="s">
        <v>46</v>
      </c>
      <c r="O324" s="47"/>
      <c r="P324" s="230">
        <f>O324*H324</f>
        <v>0</v>
      </c>
      <c r="Q324" s="230">
        <v>0.0087500000000000008</v>
      </c>
      <c r="R324" s="230">
        <f>Q324*H324</f>
        <v>0.11637500000000002</v>
      </c>
      <c r="S324" s="230">
        <v>0</v>
      </c>
      <c r="T324" s="231">
        <f>S324*H324</f>
        <v>0</v>
      </c>
      <c r="AR324" s="24" t="s">
        <v>243</v>
      </c>
      <c r="AT324" s="24" t="s">
        <v>149</v>
      </c>
      <c r="AU324" s="24" t="s">
        <v>85</v>
      </c>
      <c r="AY324" s="24" t="s">
        <v>146</v>
      </c>
      <c r="BE324" s="232">
        <f>IF(N324="základní",J324,0)</f>
        <v>0</v>
      </c>
      <c r="BF324" s="232">
        <f>IF(N324="snížená",J324,0)</f>
        <v>0</v>
      </c>
      <c r="BG324" s="232">
        <f>IF(N324="zákl. přenesená",J324,0)</f>
        <v>0</v>
      </c>
      <c r="BH324" s="232">
        <f>IF(N324="sníž. přenesená",J324,0)</f>
        <v>0</v>
      </c>
      <c r="BI324" s="232">
        <f>IF(N324="nulová",J324,0)</f>
        <v>0</v>
      </c>
      <c r="BJ324" s="24" t="s">
        <v>83</v>
      </c>
      <c r="BK324" s="232">
        <f>ROUND(I324*H324,2)</f>
        <v>0</v>
      </c>
      <c r="BL324" s="24" t="s">
        <v>243</v>
      </c>
      <c r="BM324" s="24" t="s">
        <v>422</v>
      </c>
    </row>
    <row r="325" s="1" customFormat="1">
      <c r="B325" s="46"/>
      <c r="C325" s="74"/>
      <c r="D325" s="233" t="s">
        <v>156</v>
      </c>
      <c r="E325" s="74"/>
      <c r="F325" s="234" t="s">
        <v>423</v>
      </c>
      <c r="G325" s="74"/>
      <c r="H325" s="74"/>
      <c r="I325" s="191"/>
      <c r="J325" s="74"/>
      <c r="K325" s="74"/>
      <c r="L325" s="72"/>
      <c r="M325" s="235"/>
      <c r="N325" s="47"/>
      <c r="O325" s="47"/>
      <c r="P325" s="47"/>
      <c r="Q325" s="47"/>
      <c r="R325" s="47"/>
      <c r="S325" s="47"/>
      <c r="T325" s="95"/>
      <c r="AT325" s="24" t="s">
        <v>156</v>
      </c>
      <c r="AU325" s="24" t="s">
        <v>85</v>
      </c>
    </row>
    <row r="326" s="11" customFormat="1">
      <c r="B326" s="236"/>
      <c r="C326" s="237"/>
      <c r="D326" s="233" t="s">
        <v>158</v>
      </c>
      <c r="E326" s="238" t="s">
        <v>21</v>
      </c>
      <c r="F326" s="239" t="s">
        <v>477</v>
      </c>
      <c r="G326" s="237"/>
      <c r="H326" s="240">
        <v>13.300000000000001</v>
      </c>
      <c r="I326" s="241"/>
      <c r="J326" s="237"/>
      <c r="K326" s="237"/>
      <c r="L326" s="242"/>
      <c r="M326" s="289"/>
      <c r="N326" s="290"/>
      <c r="O326" s="290"/>
      <c r="P326" s="290"/>
      <c r="Q326" s="290"/>
      <c r="R326" s="290"/>
      <c r="S326" s="290"/>
      <c r="T326" s="291"/>
      <c r="AT326" s="246" t="s">
        <v>158</v>
      </c>
      <c r="AU326" s="246" t="s">
        <v>85</v>
      </c>
      <c r="AV326" s="11" t="s">
        <v>85</v>
      </c>
      <c r="AW326" s="11" t="s">
        <v>38</v>
      </c>
      <c r="AX326" s="11" t="s">
        <v>83</v>
      </c>
      <c r="AY326" s="246" t="s">
        <v>146</v>
      </c>
    </row>
    <row r="327" s="1" customFormat="1" ht="6.96" customHeight="1">
      <c r="B327" s="67"/>
      <c r="C327" s="68"/>
      <c r="D327" s="68"/>
      <c r="E327" s="68"/>
      <c r="F327" s="68"/>
      <c r="G327" s="68"/>
      <c r="H327" s="68"/>
      <c r="I327" s="166"/>
      <c r="J327" s="68"/>
      <c r="K327" s="68"/>
      <c r="L327" s="72"/>
    </row>
  </sheetData>
  <sheetProtection sheet="1" autoFilter="0" formatColumns="0" formatRows="0" objects="1" scenarios="1" spinCount="100000" saltValue="9oxFUDmXlTtiDFJFHieZCwi0LrLDHxcbEquYBWPuI8Lvtt+cL2o+N+yDiUwjcjCfYN2o/gE4qqW10p+2Ja4iRg==" hashValue="8zSz/g3Cj7aHmZ4FC8YnZ+sVGyEFa4mRsoVBENcPRo3quPFCblH5oI6P3y/PYvfv8sYZ6u2xujNCvX/EUAYRIw==" algorithmName="SHA-512" password="CC35"/>
  <autoFilter ref="C89:K326"/>
  <mergeCells count="10">
    <mergeCell ref="E7:H7"/>
    <mergeCell ref="E9:H9"/>
    <mergeCell ref="E24:H24"/>
    <mergeCell ref="E45:H45"/>
    <mergeCell ref="E47:H47"/>
    <mergeCell ref="J51:J52"/>
    <mergeCell ref="E80:H80"/>
    <mergeCell ref="E82:H82"/>
    <mergeCell ref="G1:H1"/>
    <mergeCell ref="L2:V2"/>
  </mergeCells>
  <hyperlinks>
    <hyperlink ref="F1:G1" location="C2" display="1) Krycí list soupisu"/>
    <hyperlink ref="G1:H1" location="C54" display="2) Rekapitulace"/>
    <hyperlink ref="J1" location="C8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91</v>
      </c>
    </row>
    <row r="3" ht="6.96" customHeight="1">
      <c r="B3" s="25"/>
      <c r="C3" s="26"/>
      <c r="D3" s="26"/>
      <c r="E3" s="26"/>
      <c r="F3" s="26"/>
      <c r="G3" s="26"/>
      <c r="H3" s="26"/>
      <c r="I3" s="141"/>
      <c r="J3" s="26"/>
      <c r="K3" s="27"/>
      <c r="AT3" s="24" t="s">
        <v>85</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OPRAVA SOC. ZAŘÍZENÍ V OBJ. MJR. NOVÁKA 1455/34</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478</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21</v>
      </c>
      <c r="K11" s="51"/>
    </row>
    <row r="12" s="1" customFormat="1" ht="14.4" customHeight="1">
      <c r="B12" s="46"/>
      <c r="C12" s="47"/>
      <c r="D12" s="40" t="s">
        <v>23</v>
      </c>
      <c r="E12" s="47"/>
      <c r="F12" s="35" t="s">
        <v>24</v>
      </c>
      <c r="G12" s="47"/>
      <c r="H12" s="47"/>
      <c r="I12" s="146" t="s">
        <v>25</v>
      </c>
      <c r="J12" s="147" t="str">
        <f>'Rekapitulace stavby'!AN8</f>
        <v>26. 3. 2018</v>
      </c>
      <c r="K12" s="51"/>
    </row>
    <row r="13" s="1" customFormat="1" ht="10.8" customHeight="1">
      <c r="B13" s="46"/>
      <c r="C13" s="47"/>
      <c r="D13" s="47"/>
      <c r="E13" s="47"/>
      <c r="F13" s="47"/>
      <c r="G13" s="47"/>
      <c r="H13" s="47"/>
      <c r="I13" s="144"/>
      <c r="J13" s="47"/>
      <c r="K13" s="51"/>
    </row>
    <row r="14" s="1" customFormat="1" ht="14.4" customHeight="1">
      <c r="B14" s="46"/>
      <c r="C14" s="47"/>
      <c r="D14" s="40" t="s">
        <v>27</v>
      </c>
      <c r="E14" s="47"/>
      <c r="F14" s="47"/>
      <c r="G14" s="47"/>
      <c r="H14" s="47"/>
      <c r="I14" s="146" t="s">
        <v>28</v>
      </c>
      <c r="J14" s="35" t="s">
        <v>29</v>
      </c>
      <c r="K14" s="51"/>
    </row>
    <row r="15" s="1" customFormat="1" ht="18" customHeight="1">
      <c r="B15" s="46"/>
      <c r="C15" s="47"/>
      <c r="D15" s="47"/>
      <c r="E15" s="35" t="s">
        <v>30</v>
      </c>
      <c r="F15" s="47"/>
      <c r="G15" s="47"/>
      <c r="H15" s="47"/>
      <c r="I15" s="146" t="s">
        <v>31</v>
      </c>
      <c r="J15" s="35" t="s">
        <v>21</v>
      </c>
      <c r="K15" s="51"/>
    </row>
    <row r="16" s="1" customFormat="1" ht="6.96" customHeight="1">
      <c r="B16" s="46"/>
      <c r="C16" s="47"/>
      <c r="D16" s="47"/>
      <c r="E16" s="47"/>
      <c r="F16" s="47"/>
      <c r="G16" s="47"/>
      <c r="H16" s="47"/>
      <c r="I16" s="144"/>
      <c r="J16" s="47"/>
      <c r="K16" s="51"/>
    </row>
    <row r="17" s="1" customFormat="1" ht="14.4" customHeight="1">
      <c r="B17" s="46"/>
      <c r="C17" s="47"/>
      <c r="D17" s="40" t="s">
        <v>32</v>
      </c>
      <c r="E17" s="47"/>
      <c r="F17" s="47"/>
      <c r="G17" s="47"/>
      <c r="H17" s="47"/>
      <c r="I17" s="146"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31</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34</v>
      </c>
      <c r="E20" s="47"/>
      <c r="F20" s="47"/>
      <c r="G20" s="47"/>
      <c r="H20" s="47"/>
      <c r="I20" s="146" t="s">
        <v>28</v>
      </c>
      <c r="J20" s="35" t="s">
        <v>35</v>
      </c>
      <c r="K20" s="51"/>
    </row>
    <row r="21" s="1" customFormat="1" ht="18" customHeight="1">
      <c r="B21" s="46"/>
      <c r="C21" s="47"/>
      <c r="D21" s="47"/>
      <c r="E21" s="35" t="s">
        <v>36</v>
      </c>
      <c r="F21" s="47"/>
      <c r="G21" s="47"/>
      <c r="H21" s="47"/>
      <c r="I21" s="146" t="s">
        <v>31</v>
      </c>
      <c r="J21" s="35" t="s">
        <v>37</v>
      </c>
      <c r="K21" s="51"/>
    </row>
    <row r="22" s="1" customFormat="1" ht="6.96" customHeight="1">
      <c r="B22" s="46"/>
      <c r="C22" s="47"/>
      <c r="D22" s="47"/>
      <c r="E22" s="47"/>
      <c r="F22" s="47"/>
      <c r="G22" s="47"/>
      <c r="H22" s="47"/>
      <c r="I22" s="144"/>
      <c r="J22" s="47"/>
      <c r="K22" s="51"/>
    </row>
    <row r="23" s="1" customFormat="1" ht="14.4" customHeight="1">
      <c r="B23" s="46"/>
      <c r="C23" s="47"/>
      <c r="D23" s="40" t="s">
        <v>39</v>
      </c>
      <c r="E23" s="47"/>
      <c r="F23" s="47"/>
      <c r="G23" s="47"/>
      <c r="H23" s="47"/>
      <c r="I23" s="144"/>
      <c r="J23" s="47"/>
      <c r="K23" s="51"/>
    </row>
    <row r="24" s="6" customFormat="1" ht="71.25" customHeight="1">
      <c r="B24" s="148"/>
      <c r="C24" s="149"/>
      <c r="D24" s="149"/>
      <c r="E24" s="44" t="s">
        <v>40</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ROUND(J90,2)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ROUND(SUM(BE90:BE331), 2)</f>
        <v>0</v>
      </c>
      <c r="G30" s="47"/>
      <c r="H30" s="47"/>
      <c r="I30" s="158">
        <v>0.20999999999999999</v>
      </c>
      <c r="J30" s="157">
        <f>ROUND(ROUND((SUM(BE90:BE331)), 2)*I30, 2)</f>
        <v>0</v>
      </c>
      <c r="K30" s="51"/>
    </row>
    <row r="31" s="1" customFormat="1" ht="14.4" customHeight="1">
      <c r="B31" s="46"/>
      <c r="C31" s="47"/>
      <c r="D31" s="47"/>
      <c r="E31" s="55" t="s">
        <v>47</v>
      </c>
      <c r="F31" s="157">
        <f>ROUND(SUM(BF90:BF331), 2)</f>
        <v>0</v>
      </c>
      <c r="G31" s="47"/>
      <c r="H31" s="47"/>
      <c r="I31" s="158">
        <v>0.14999999999999999</v>
      </c>
      <c r="J31" s="157">
        <f>ROUND(ROUND((SUM(BF90:BF331)), 2)*I31, 2)</f>
        <v>0</v>
      </c>
      <c r="K31" s="51"/>
    </row>
    <row r="32" hidden="1" s="1" customFormat="1" ht="14.4" customHeight="1">
      <c r="B32" s="46"/>
      <c r="C32" s="47"/>
      <c r="D32" s="47"/>
      <c r="E32" s="55" t="s">
        <v>48</v>
      </c>
      <c r="F32" s="157">
        <f>ROUND(SUM(BG90:BG331), 2)</f>
        <v>0</v>
      </c>
      <c r="G32" s="47"/>
      <c r="H32" s="47"/>
      <c r="I32" s="158">
        <v>0.20999999999999999</v>
      </c>
      <c r="J32" s="157">
        <v>0</v>
      </c>
      <c r="K32" s="51"/>
    </row>
    <row r="33" hidden="1" s="1" customFormat="1" ht="14.4" customHeight="1">
      <c r="B33" s="46"/>
      <c r="C33" s="47"/>
      <c r="D33" s="47"/>
      <c r="E33" s="55" t="s">
        <v>49</v>
      </c>
      <c r="F33" s="157">
        <f>ROUND(SUM(BH90:BH331), 2)</f>
        <v>0</v>
      </c>
      <c r="G33" s="47"/>
      <c r="H33" s="47"/>
      <c r="I33" s="158">
        <v>0.14999999999999999</v>
      </c>
      <c r="J33" s="157">
        <v>0</v>
      </c>
      <c r="K33" s="51"/>
    </row>
    <row r="34" hidden="1" s="1" customFormat="1" ht="14.4" customHeight="1">
      <c r="B34" s="46"/>
      <c r="C34" s="47"/>
      <c r="D34" s="47"/>
      <c r="E34" s="55" t="s">
        <v>50</v>
      </c>
      <c r="F34" s="157">
        <f>ROUND(SUM(BI90:BI331),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OPRAVA SOC. ZAŘÍZENÍ V OBJ. MJR. NOVÁKA 1455/34</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18006BSO03 - 3NP</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23</v>
      </c>
      <c r="D49" s="47"/>
      <c r="E49" s="47"/>
      <c r="F49" s="35" t="str">
        <f>F12</f>
        <v>Mjr. Nováka 1455/34,</v>
      </c>
      <c r="G49" s="47"/>
      <c r="H49" s="47"/>
      <c r="I49" s="146" t="s">
        <v>25</v>
      </c>
      <c r="J49" s="147" t="str">
        <f>IF(J12="","",J12)</f>
        <v>26. 3. 2018</v>
      </c>
      <c r="K49" s="51"/>
    </row>
    <row r="50" s="1" customFormat="1" ht="6.96" customHeight="1">
      <c r="B50" s="46"/>
      <c r="C50" s="47"/>
      <c r="D50" s="47"/>
      <c r="E50" s="47"/>
      <c r="F50" s="47"/>
      <c r="G50" s="47"/>
      <c r="H50" s="47"/>
      <c r="I50" s="144"/>
      <c r="J50" s="47"/>
      <c r="K50" s="51"/>
    </row>
    <row r="51" s="1" customFormat="1">
      <c r="B51" s="46"/>
      <c r="C51" s="40" t="s">
        <v>27</v>
      </c>
      <c r="D51" s="47"/>
      <c r="E51" s="47"/>
      <c r="F51" s="35" t="str">
        <f>E15</f>
        <v>STATUTÁRNÍ MĚSTO OSTRAVA, m.o. OSTRAVA- JIH</v>
      </c>
      <c r="G51" s="47"/>
      <c r="H51" s="47"/>
      <c r="I51" s="146" t="s">
        <v>34</v>
      </c>
      <c r="J51" s="44" t="str">
        <f>E21</f>
        <v>BYVAST pro s.r.o.</v>
      </c>
      <c r="K51" s="51"/>
    </row>
    <row r="52" s="1" customFormat="1" ht="14.4" customHeight="1">
      <c r="B52" s="46"/>
      <c r="C52" s="40" t="s">
        <v>32</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J90</f>
        <v>0</v>
      </c>
      <c r="K56" s="51"/>
      <c r="AU56" s="24" t="s">
        <v>115</v>
      </c>
    </row>
    <row r="57" s="7" customFormat="1" ht="24.96" customHeight="1">
      <c r="B57" s="177"/>
      <c r="C57" s="178"/>
      <c r="D57" s="179" t="s">
        <v>116</v>
      </c>
      <c r="E57" s="180"/>
      <c r="F57" s="180"/>
      <c r="G57" s="180"/>
      <c r="H57" s="180"/>
      <c r="I57" s="181"/>
      <c r="J57" s="182">
        <f>J91</f>
        <v>0</v>
      </c>
      <c r="K57" s="183"/>
    </row>
    <row r="58" s="8" customFormat="1" ht="19.92" customHeight="1">
      <c r="B58" s="184"/>
      <c r="C58" s="185"/>
      <c r="D58" s="186" t="s">
        <v>117</v>
      </c>
      <c r="E58" s="187"/>
      <c r="F58" s="187"/>
      <c r="G58" s="187"/>
      <c r="H58" s="187"/>
      <c r="I58" s="188"/>
      <c r="J58" s="189">
        <f>J92</f>
        <v>0</v>
      </c>
      <c r="K58" s="190"/>
    </row>
    <row r="59" s="8" customFormat="1" ht="19.92" customHeight="1">
      <c r="B59" s="184"/>
      <c r="C59" s="185"/>
      <c r="D59" s="186" t="s">
        <v>118</v>
      </c>
      <c r="E59" s="187"/>
      <c r="F59" s="187"/>
      <c r="G59" s="187"/>
      <c r="H59" s="187"/>
      <c r="I59" s="188"/>
      <c r="J59" s="189">
        <f>J137</f>
        <v>0</v>
      </c>
      <c r="K59" s="190"/>
    </row>
    <row r="60" s="8" customFormat="1" ht="19.92" customHeight="1">
      <c r="B60" s="184"/>
      <c r="C60" s="185"/>
      <c r="D60" s="186" t="s">
        <v>119</v>
      </c>
      <c r="E60" s="187"/>
      <c r="F60" s="187"/>
      <c r="G60" s="187"/>
      <c r="H60" s="187"/>
      <c r="I60" s="188"/>
      <c r="J60" s="189">
        <f>J175</f>
        <v>0</v>
      </c>
      <c r="K60" s="190"/>
    </row>
    <row r="61" s="8" customFormat="1" ht="19.92" customHeight="1">
      <c r="B61" s="184"/>
      <c r="C61" s="185"/>
      <c r="D61" s="186" t="s">
        <v>120</v>
      </c>
      <c r="E61" s="187"/>
      <c r="F61" s="187"/>
      <c r="G61" s="187"/>
      <c r="H61" s="187"/>
      <c r="I61" s="188"/>
      <c r="J61" s="189">
        <f>J185</f>
        <v>0</v>
      </c>
      <c r="K61" s="190"/>
    </row>
    <row r="62" s="7" customFormat="1" ht="24.96" customHeight="1">
      <c r="B62" s="177"/>
      <c r="C62" s="178"/>
      <c r="D62" s="179" t="s">
        <v>121</v>
      </c>
      <c r="E62" s="180"/>
      <c r="F62" s="180"/>
      <c r="G62" s="180"/>
      <c r="H62" s="180"/>
      <c r="I62" s="181"/>
      <c r="J62" s="182">
        <f>J188</f>
        <v>0</v>
      </c>
      <c r="K62" s="183"/>
    </row>
    <row r="63" s="8" customFormat="1" ht="19.92" customHeight="1">
      <c r="B63" s="184"/>
      <c r="C63" s="185"/>
      <c r="D63" s="186" t="s">
        <v>122</v>
      </c>
      <c r="E63" s="187"/>
      <c r="F63" s="187"/>
      <c r="G63" s="187"/>
      <c r="H63" s="187"/>
      <c r="I63" s="188"/>
      <c r="J63" s="189">
        <f>J189</f>
        <v>0</v>
      </c>
      <c r="K63" s="190"/>
    </row>
    <row r="64" s="8" customFormat="1" ht="19.92" customHeight="1">
      <c r="B64" s="184"/>
      <c r="C64" s="185"/>
      <c r="D64" s="186" t="s">
        <v>123</v>
      </c>
      <c r="E64" s="187"/>
      <c r="F64" s="187"/>
      <c r="G64" s="187"/>
      <c r="H64" s="187"/>
      <c r="I64" s="188"/>
      <c r="J64" s="189">
        <f>J194</f>
        <v>0</v>
      </c>
      <c r="K64" s="190"/>
    </row>
    <row r="65" s="8" customFormat="1" ht="19.92" customHeight="1">
      <c r="B65" s="184"/>
      <c r="C65" s="185"/>
      <c r="D65" s="186" t="s">
        <v>124</v>
      </c>
      <c r="E65" s="187"/>
      <c r="F65" s="187"/>
      <c r="G65" s="187"/>
      <c r="H65" s="187"/>
      <c r="I65" s="188"/>
      <c r="J65" s="189">
        <f>J201</f>
        <v>0</v>
      </c>
      <c r="K65" s="190"/>
    </row>
    <row r="66" s="8" customFormat="1" ht="19.92" customHeight="1">
      <c r="B66" s="184"/>
      <c r="C66" s="185"/>
      <c r="D66" s="186" t="s">
        <v>125</v>
      </c>
      <c r="E66" s="187"/>
      <c r="F66" s="187"/>
      <c r="G66" s="187"/>
      <c r="H66" s="187"/>
      <c r="I66" s="188"/>
      <c r="J66" s="189">
        <f>J206</f>
        <v>0</v>
      </c>
      <c r="K66" s="190"/>
    </row>
    <row r="67" s="8" customFormat="1" ht="19.92" customHeight="1">
      <c r="B67" s="184"/>
      <c r="C67" s="185"/>
      <c r="D67" s="186" t="s">
        <v>126</v>
      </c>
      <c r="E67" s="187"/>
      <c r="F67" s="187"/>
      <c r="G67" s="187"/>
      <c r="H67" s="187"/>
      <c r="I67" s="188"/>
      <c r="J67" s="189">
        <f>J231</f>
        <v>0</v>
      </c>
      <c r="K67" s="190"/>
    </row>
    <row r="68" s="8" customFormat="1" ht="19.92" customHeight="1">
      <c r="B68" s="184"/>
      <c r="C68" s="185"/>
      <c r="D68" s="186" t="s">
        <v>127</v>
      </c>
      <c r="E68" s="187"/>
      <c r="F68" s="187"/>
      <c r="G68" s="187"/>
      <c r="H68" s="187"/>
      <c r="I68" s="188"/>
      <c r="J68" s="189">
        <f>J256</f>
        <v>0</v>
      </c>
      <c r="K68" s="190"/>
    </row>
    <row r="69" s="8" customFormat="1" ht="19.92" customHeight="1">
      <c r="B69" s="184"/>
      <c r="C69" s="185"/>
      <c r="D69" s="186" t="s">
        <v>128</v>
      </c>
      <c r="E69" s="187"/>
      <c r="F69" s="187"/>
      <c r="G69" s="187"/>
      <c r="H69" s="187"/>
      <c r="I69" s="188"/>
      <c r="J69" s="189">
        <f>J282</f>
        <v>0</v>
      </c>
      <c r="K69" s="190"/>
    </row>
    <row r="70" s="8" customFormat="1" ht="19.92" customHeight="1">
      <c r="B70" s="184"/>
      <c r="C70" s="185"/>
      <c r="D70" s="186" t="s">
        <v>129</v>
      </c>
      <c r="E70" s="187"/>
      <c r="F70" s="187"/>
      <c r="G70" s="187"/>
      <c r="H70" s="187"/>
      <c r="I70" s="188"/>
      <c r="J70" s="189">
        <f>J286</f>
        <v>0</v>
      </c>
      <c r="K70" s="190"/>
    </row>
    <row r="71" s="1" customFormat="1" ht="21.84" customHeight="1">
      <c r="B71" s="46"/>
      <c r="C71" s="47"/>
      <c r="D71" s="47"/>
      <c r="E71" s="47"/>
      <c r="F71" s="47"/>
      <c r="G71" s="47"/>
      <c r="H71" s="47"/>
      <c r="I71" s="144"/>
      <c r="J71" s="47"/>
      <c r="K71" s="51"/>
    </row>
    <row r="72" s="1" customFormat="1" ht="6.96" customHeight="1">
      <c r="B72" s="67"/>
      <c r="C72" s="68"/>
      <c r="D72" s="68"/>
      <c r="E72" s="68"/>
      <c r="F72" s="68"/>
      <c r="G72" s="68"/>
      <c r="H72" s="68"/>
      <c r="I72" s="166"/>
      <c r="J72" s="68"/>
      <c r="K72" s="69"/>
    </row>
    <row r="76" s="1" customFormat="1" ht="6.96" customHeight="1">
      <c r="B76" s="70"/>
      <c r="C76" s="71"/>
      <c r="D76" s="71"/>
      <c r="E76" s="71"/>
      <c r="F76" s="71"/>
      <c r="G76" s="71"/>
      <c r="H76" s="71"/>
      <c r="I76" s="169"/>
      <c r="J76" s="71"/>
      <c r="K76" s="71"/>
      <c r="L76" s="72"/>
    </row>
    <row r="77" s="1" customFormat="1" ht="36.96" customHeight="1">
      <c r="B77" s="46"/>
      <c r="C77" s="73" t="s">
        <v>130</v>
      </c>
      <c r="D77" s="74"/>
      <c r="E77" s="74"/>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4.4" customHeight="1">
      <c r="B79" s="46"/>
      <c r="C79" s="76" t="s">
        <v>18</v>
      </c>
      <c r="D79" s="74"/>
      <c r="E79" s="74"/>
      <c r="F79" s="74"/>
      <c r="G79" s="74"/>
      <c r="H79" s="74"/>
      <c r="I79" s="191"/>
      <c r="J79" s="74"/>
      <c r="K79" s="74"/>
      <c r="L79" s="72"/>
    </row>
    <row r="80" s="1" customFormat="1" ht="16.5" customHeight="1">
      <c r="B80" s="46"/>
      <c r="C80" s="74"/>
      <c r="D80" s="74"/>
      <c r="E80" s="192" t="str">
        <f>E7</f>
        <v>OPRAVA SOC. ZAŘÍZENÍ V OBJ. MJR. NOVÁKA 1455/34</v>
      </c>
      <c r="F80" s="76"/>
      <c r="G80" s="76"/>
      <c r="H80" s="76"/>
      <c r="I80" s="191"/>
      <c r="J80" s="74"/>
      <c r="K80" s="74"/>
      <c r="L80" s="72"/>
    </row>
    <row r="81" s="1" customFormat="1" ht="14.4" customHeight="1">
      <c r="B81" s="46"/>
      <c r="C81" s="76" t="s">
        <v>109</v>
      </c>
      <c r="D81" s="74"/>
      <c r="E81" s="74"/>
      <c r="F81" s="74"/>
      <c r="G81" s="74"/>
      <c r="H81" s="74"/>
      <c r="I81" s="191"/>
      <c r="J81" s="74"/>
      <c r="K81" s="74"/>
      <c r="L81" s="72"/>
    </row>
    <row r="82" s="1" customFormat="1" ht="17.25" customHeight="1">
      <c r="B82" s="46"/>
      <c r="C82" s="74"/>
      <c r="D82" s="74"/>
      <c r="E82" s="82" t="str">
        <f>E9</f>
        <v>18006BSO03 - 3NP</v>
      </c>
      <c r="F82" s="74"/>
      <c r="G82" s="74"/>
      <c r="H82" s="74"/>
      <c r="I82" s="191"/>
      <c r="J82" s="74"/>
      <c r="K82" s="74"/>
      <c r="L82" s="72"/>
    </row>
    <row r="83" s="1" customFormat="1" ht="6.96" customHeight="1">
      <c r="B83" s="46"/>
      <c r="C83" s="74"/>
      <c r="D83" s="74"/>
      <c r="E83" s="74"/>
      <c r="F83" s="74"/>
      <c r="G83" s="74"/>
      <c r="H83" s="74"/>
      <c r="I83" s="191"/>
      <c r="J83" s="74"/>
      <c r="K83" s="74"/>
      <c r="L83" s="72"/>
    </row>
    <row r="84" s="1" customFormat="1" ht="18" customHeight="1">
      <c r="B84" s="46"/>
      <c r="C84" s="76" t="s">
        <v>23</v>
      </c>
      <c r="D84" s="74"/>
      <c r="E84" s="74"/>
      <c r="F84" s="193" t="str">
        <f>F12</f>
        <v>Mjr. Nováka 1455/34,</v>
      </c>
      <c r="G84" s="74"/>
      <c r="H84" s="74"/>
      <c r="I84" s="194" t="s">
        <v>25</v>
      </c>
      <c r="J84" s="85" t="str">
        <f>IF(J12="","",J12)</f>
        <v>26. 3. 2018</v>
      </c>
      <c r="K84" s="74"/>
      <c r="L84" s="72"/>
    </row>
    <row r="85" s="1" customFormat="1" ht="6.96" customHeight="1">
      <c r="B85" s="46"/>
      <c r="C85" s="74"/>
      <c r="D85" s="74"/>
      <c r="E85" s="74"/>
      <c r="F85" s="74"/>
      <c r="G85" s="74"/>
      <c r="H85" s="74"/>
      <c r="I85" s="191"/>
      <c r="J85" s="74"/>
      <c r="K85" s="74"/>
      <c r="L85" s="72"/>
    </row>
    <row r="86" s="1" customFormat="1">
      <c r="B86" s="46"/>
      <c r="C86" s="76" t="s">
        <v>27</v>
      </c>
      <c r="D86" s="74"/>
      <c r="E86" s="74"/>
      <c r="F86" s="193" t="str">
        <f>E15</f>
        <v>STATUTÁRNÍ MĚSTO OSTRAVA, m.o. OSTRAVA- JIH</v>
      </c>
      <c r="G86" s="74"/>
      <c r="H86" s="74"/>
      <c r="I86" s="194" t="s">
        <v>34</v>
      </c>
      <c r="J86" s="193" t="str">
        <f>E21</f>
        <v>BYVAST pro s.r.o.</v>
      </c>
      <c r="K86" s="74"/>
      <c r="L86" s="72"/>
    </row>
    <row r="87" s="1" customFormat="1" ht="14.4" customHeight="1">
      <c r="B87" s="46"/>
      <c r="C87" s="76" t="s">
        <v>32</v>
      </c>
      <c r="D87" s="74"/>
      <c r="E87" s="74"/>
      <c r="F87" s="193" t="str">
        <f>IF(E18="","",E18)</f>
        <v/>
      </c>
      <c r="G87" s="74"/>
      <c r="H87" s="74"/>
      <c r="I87" s="191"/>
      <c r="J87" s="74"/>
      <c r="K87" s="74"/>
      <c r="L87" s="72"/>
    </row>
    <row r="88" s="1" customFormat="1" ht="10.32" customHeight="1">
      <c r="B88" s="46"/>
      <c r="C88" s="74"/>
      <c r="D88" s="74"/>
      <c r="E88" s="74"/>
      <c r="F88" s="74"/>
      <c r="G88" s="74"/>
      <c r="H88" s="74"/>
      <c r="I88" s="191"/>
      <c r="J88" s="74"/>
      <c r="K88" s="74"/>
      <c r="L88" s="72"/>
    </row>
    <row r="89" s="9" customFormat="1" ht="29.28" customHeight="1">
      <c r="B89" s="195"/>
      <c r="C89" s="196" t="s">
        <v>131</v>
      </c>
      <c r="D89" s="197" t="s">
        <v>60</v>
      </c>
      <c r="E89" s="197" t="s">
        <v>56</v>
      </c>
      <c r="F89" s="197" t="s">
        <v>132</v>
      </c>
      <c r="G89" s="197" t="s">
        <v>133</v>
      </c>
      <c r="H89" s="197" t="s">
        <v>134</v>
      </c>
      <c r="I89" s="198" t="s">
        <v>135</v>
      </c>
      <c r="J89" s="197" t="s">
        <v>113</v>
      </c>
      <c r="K89" s="199" t="s">
        <v>136</v>
      </c>
      <c r="L89" s="200"/>
      <c r="M89" s="102" t="s">
        <v>137</v>
      </c>
      <c r="N89" s="103" t="s">
        <v>45</v>
      </c>
      <c r="O89" s="103" t="s">
        <v>138</v>
      </c>
      <c r="P89" s="103" t="s">
        <v>139</v>
      </c>
      <c r="Q89" s="103" t="s">
        <v>140</v>
      </c>
      <c r="R89" s="103" t="s">
        <v>141</v>
      </c>
      <c r="S89" s="103" t="s">
        <v>142</v>
      </c>
      <c r="T89" s="104" t="s">
        <v>143</v>
      </c>
    </row>
    <row r="90" s="1" customFormat="1" ht="29.28" customHeight="1">
      <c r="B90" s="46"/>
      <c r="C90" s="108" t="s">
        <v>114</v>
      </c>
      <c r="D90" s="74"/>
      <c r="E90" s="74"/>
      <c r="F90" s="74"/>
      <c r="G90" s="74"/>
      <c r="H90" s="74"/>
      <c r="I90" s="191"/>
      <c r="J90" s="201">
        <f>BK90</f>
        <v>0</v>
      </c>
      <c r="K90" s="74"/>
      <c r="L90" s="72"/>
      <c r="M90" s="105"/>
      <c r="N90" s="106"/>
      <c r="O90" s="106"/>
      <c r="P90" s="202">
        <f>P91+P188</f>
        <v>0</v>
      </c>
      <c r="Q90" s="106"/>
      <c r="R90" s="202">
        <f>R91+R188</f>
        <v>8.8754812200000011</v>
      </c>
      <c r="S90" s="106"/>
      <c r="T90" s="203">
        <f>T91+T188</f>
        <v>15.304053400000003</v>
      </c>
      <c r="AT90" s="24" t="s">
        <v>74</v>
      </c>
      <c r="AU90" s="24" t="s">
        <v>115</v>
      </c>
      <c r="BK90" s="204">
        <f>BK91+BK188</f>
        <v>0</v>
      </c>
    </row>
    <row r="91" s="10" customFormat="1" ht="37.44" customHeight="1">
      <c r="B91" s="205"/>
      <c r="C91" s="206"/>
      <c r="D91" s="207" t="s">
        <v>74</v>
      </c>
      <c r="E91" s="208" t="s">
        <v>144</v>
      </c>
      <c r="F91" s="208" t="s">
        <v>145</v>
      </c>
      <c r="G91" s="206"/>
      <c r="H91" s="206"/>
      <c r="I91" s="209"/>
      <c r="J91" s="210">
        <f>BK91</f>
        <v>0</v>
      </c>
      <c r="K91" s="206"/>
      <c r="L91" s="211"/>
      <c r="M91" s="212"/>
      <c r="N91" s="213"/>
      <c r="O91" s="213"/>
      <c r="P91" s="214">
        <f>P92+P137+P175+P185</f>
        <v>0</v>
      </c>
      <c r="Q91" s="213"/>
      <c r="R91" s="214">
        <f>R92+R137+R175+R185</f>
        <v>7.4019856000000015</v>
      </c>
      <c r="S91" s="213"/>
      <c r="T91" s="215">
        <f>T92+T137+T175+T185</f>
        <v>14.298084400000002</v>
      </c>
      <c r="AR91" s="216" t="s">
        <v>83</v>
      </c>
      <c r="AT91" s="217" t="s">
        <v>74</v>
      </c>
      <c r="AU91" s="217" t="s">
        <v>75</v>
      </c>
      <c r="AY91" s="216" t="s">
        <v>146</v>
      </c>
      <c r="BK91" s="218">
        <f>BK92+BK137+BK175+BK185</f>
        <v>0</v>
      </c>
    </row>
    <row r="92" s="10" customFormat="1" ht="19.92" customHeight="1">
      <c r="B92" s="205"/>
      <c r="C92" s="206"/>
      <c r="D92" s="207" t="s">
        <v>74</v>
      </c>
      <c r="E92" s="219" t="s">
        <v>147</v>
      </c>
      <c r="F92" s="219" t="s">
        <v>148</v>
      </c>
      <c r="G92" s="206"/>
      <c r="H92" s="206"/>
      <c r="I92" s="209"/>
      <c r="J92" s="220">
        <f>BK92</f>
        <v>0</v>
      </c>
      <c r="K92" s="206"/>
      <c r="L92" s="211"/>
      <c r="M92" s="212"/>
      <c r="N92" s="213"/>
      <c r="O92" s="213"/>
      <c r="P92" s="214">
        <f>SUM(P93:P136)</f>
        <v>0</v>
      </c>
      <c r="Q92" s="213"/>
      <c r="R92" s="214">
        <f>SUM(R93:R136)</f>
        <v>7.4011464000000018</v>
      </c>
      <c r="S92" s="213"/>
      <c r="T92" s="215">
        <f>SUM(T93:T136)</f>
        <v>0</v>
      </c>
      <c r="AR92" s="216" t="s">
        <v>83</v>
      </c>
      <c r="AT92" s="217" t="s">
        <v>74</v>
      </c>
      <c r="AU92" s="217" t="s">
        <v>83</v>
      </c>
      <c r="AY92" s="216" t="s">
        <v>146</v>
      </c>
      <c r="BK92" s="218">
        <f>SUM(BK93:BK136)</f>
        <v>0</v>
      </c>
    </row>
    <row r="93" s="1" customFormat="1" ht="25.5" customHeight="1">
      <c r="B93" s="46"/>
      <c r="C93" s="221" t="s">
        <v>83</v>
      </c>
      <c r="D93" s="221" t="s">
        <v>149</v>
      </c>
      <c r="E93" s="222" t="s">
        <v>150</v>
      </c>
      <c r="F93" s="223" t="s">
        <v>151</v>
      </c>
      <c r="G93" s="224" t="s">
        <v>152</v>
      </c>
      <c r="H93" s="225">
        <v>20.98</v>
      </c>
      <c r="I93" s="226"/>
      <c r="J93" s="227">
        <f>ROUND(I93*H93,2)</f>
        <v>0</v>
      </c>
      <c r="K93" s="223" t="s">
        <v>153</v>
      </c>
      <c r="L93" s="72"/>
      <c r="M93" s="228" t="s">
        <v>21</v>
      </c>
      <c r="N93" s="229" t="s">
        <v>46</v>
      </c>
      <c r="O93" s="47"/>
      <c r="P93" s="230">
        <f>O93*H93</f>
        <v>0</v>
      </c>
      <c r="Q93" s="230">
        <v>0.0043800000000000002</v>
      </c>
      <c r="R93" s="230">
        <f>Q93*H93</f>
        <v>0.091892400000000013</v>
      </c>
      <c r="S93" s="230">
        <v>0</v>
      </c>
      <c r="T93" s="231">
        <f>S93*H93</f>
        <v>0</v>
      </c>
      <c r="AR93" s="24" t="s">
        <v>154</v>
      </c>
      <c r="AT93" s="24" t="s">
        <v>149</v>
      </c>
      <c r="AU93" s="24" t="s">
        <v>85</v>
      </c>
      <c r="AY93" s="24" t="s">
        <v>146</v>
      </c>
      <c r="BE93" s="232">
        <f>IF(N93="základní",J93,0)</f>
        <v>0</v>
      </c>
      <c r="BF93" s="232">
        <f>IF(N93="snížená",J93,0)</f>
        <v>0</v>
      </c>
      <c r="BG93" s="232">
        <f>IF(N93="zákl. přenesená",J93,0)</f>
        <v>0</v>
      </c>
      <c r="BH93" s="232">
        <f>IF(N93="sníž. přenesená",J93,0)</f>
        <v>0</v>
      </c>
      <c r="BI93" s="232">
        <f>IF(N93="nulová",J93,0)</f>
        <v>0</v>
      </c>
      <c r="BJ93" s="24" t="s">
        <v>83</v>
      </c>
      <c r="BK93" s="232">
        <f>ROUND(I93*H93,2)</f>
        <v>0</v>
      </c>
      <c r="BL93" s="24" t="s">
        <v>154</v>
      </c>
      <c r="BM93" s="24" t="s">
        <v>155</v>
      </c>
    </row>
    <row r="94" s="1" customFormat="1">
      <c r="B94" s="46"/>
      <c r="C94" s="74"/>
      <c r="D94" s="233" t="s">
        <v>156</v>
      </c>
      <c r="E94" s="74"/>
      <c r="F94" s="234" t="s">
        <v>157</v>
      </c>
      <c r="G94" s="74"/>
      <c r="H94" s="74"/>
      <c r="I94" s="191"/>
      <c r="J94" s="74"/>
      <c r="K94" s="74"/>
      <c r="L94" s="72"/>
      <c r="M94" s="235"/>
      <c r="N94" s="47"/>
      <c r="O94" s="47"/>
      <c r="P94" s="47"/>
      <c r="Q94" s="47"/>
      <c r="R94" s="47"/>
      <c r="S94" s="47"/>
      <c r="T94" s="95"/>
      <c r="AT94" s="24" t="s">
        <v>156</v>
      </c>
      <c r="AU94" s="24" t="s">
        <v>85</v>
      </c>
    </row>
    <row r="95" s="11" customFormat="1">
      <c r="B95" s="236"/>
      <c r="C95" s="237"/>
      <c r="D95" s="233" t="s">
        <v>158</v>
      </c>
      <c r="E95" s="238" t="s">
        <v>21</v>
      </c>
      <c r="F95" s="239" t="s">
        <v>479</v>
      </c>
      <c r="G95" s="237"/>
      <c r="H95" s="240">
        <v>5.04</v>
      </c>
      <c r="I95" s="241"/>
      <c r="J95" s="237"/>
      <c r="K95" s="237"/>
      <c r="L95" s="242"/>
      <c r="M95" s="243"/>
      <c r="N95" s="244"/>
      <c r="O95" s="244"/>
      <c r="P95" s="244"/>
      <c r="Q95" s="244"/>
      <c r="R95" s="244"/>
      <c r="S95" s="244"/>
      <c r="T95" s="245"/>
      <c r="AT95" s="246" t="s">
        <v>158</v>
      </c>
      <c r="AU95" s="246" t="s">
        <v>85</v>
      </c>
      <c r="AV95" s="11" t="s">
        <v>85</v>
      </c>
      <c r="AW95" s="11" t="s">
        <v>38</v>
      </c>
      <c r="AX95" s="11" t="s">
        <v>75</v>
      </c>
      <c r="AY95" s="246" t="s">
        <v>146</v>
      </c>
    </row>
    <row r="96" s="11" customFormat="1">
      <c r="B96" s="236"/>
      <c r="C96" s="237"/>
      <c r="D96" s="233" t="s">
        <v>158</v>
      </c>
      <c r="E96" s="238" t="s">
        <v>21</v>
      </c>
      <c r="F96" s="239" t="s">
        <v>480</v>
      </c>
      <c r="G96" s="237"/>
      <c r="H96" s="240">
        <v>0.95999999999999996</v>
      </c>
      <c r="I96" s="241"/>
      <c r="J96" s="237"/>
      <c r="K96" s="237"/>
      <c r="L96" s="242"/>
      <c r="M96" s="243"/>
      <c r="N96" s="244"/>
      <c r="O96" s="244"/>
      <c r="P96" s="244"/>
      <c r="Q96" s="244"/>
      <c r="R96" s="244"/>
      <c r="S96" s="244"/>
      <c r="T96" s="245"/>
      <c r="AT96" s="246" t="s">
        <v>158</v>
      </c>
      <c r="AU96" s="246" t="s">
        <v>85</v>
      </c>
      <c r="AV96" s="11" t="s">
        <v>85</v>
      </c>
      <c r="AW96" s="11" t="s">
        <v>38</v>
      </c>
      <c r="AX96" s="11" t="s">
        <v>75</v>
      </c>
      <c r="AY96" s="246" t="s">
        <v>146</v>
      </c>
    </row>
    <row r="97" s="11" customFormat="1">
      <c r="B97" s="236"/>
      <c r="C97" s="237"/>
      <c r="D97" s="233" t="s">
        <v>158</v>
      </c>
      <c r="E97" s="238" t="s">
        <v>21</v>
      </c>
      <c r="F97" s="239" t="s">
        <v>481</v>
      </c>
      <c r="G97" s="237"/>
      <c r="H97" s="240">
        <v>1.74</v>
      </c>
      <c r="I97" s="241"/>
      <c r="J97" s="237"/>
      <c r="K97" s="237"/>
      <c r="L97" s="242"/>
      <c r="M97" s="243"/>
      <c r="N97" s="244"/>
      <c r="O97" s="244"/>
      <c r="P97" s="244"/>
      <c r="Q97" s="244"/>
      <c r="R97" s="244"/>
      <c r="S97" s="244"/>
      <c r="T97" s="245"/>
      <c r="AT97" s="246" t="s">
        <v>158</v>
      </c>
      <c r="AU97" s="246" t="s">
        <v>85</v>
      </c>
      <c r="AV97" s="11" t="s">
        <v>85</v>
      </c>
      <c r="AW97" s="11" t="s">
        <v>38</v>
      </c>
      <c r="AX97" s="11" t="s">
        <v>75</v>
      </c>
      <c r="AY97" s="246" t="s">
        <v>146</v>
      </c>
    </row>
    <row r="98" s="11" customFormat="1">
      <c r="B98" s="236"/>
      <c r="C98" s="237"/>
      <c r="D98" s="233" t="s">
        <v>158</v>
      </c>
      <c r="E98" s="238" t="s">
        <v>21</v>
      </c>
      <c r="F98" s="239" t="s">
        <v>482</v>
      </c>
      <c r="G98" s="237"/>
      <c r="H98" s="240">
        <v>1.6799999999999999</v>
      </c>
      <c r="I98" s="241"/>
      <c r="J98" s="237"/>
      <c r="K98" s="237"/>
      <c r="L98" s="242"/>
      <c r="M98" s="243"/>
      <c r="N98" s="244"/>
      <c r="O98" s="244"/>
      <c r="P98" s="244"/>
      <c r="Q98" s="244"/>
      <c r="R98" s="244"/>
      <c r="S98" s="244"/>
      <c r="T98" s="245"/>
      <c r="AT98" s="246" t="s">
        <v>158</v>
      </c>
      <c r="AU98" s="246" t="s">
        <v>85</v>
      </c>
      <c r="AV98" s="11" t="s">
        <v>85</v>
      </c>
      <c r="AW98" s="11" t="s">
        <v>38</v>
      </c>
      <c r="AX98" s="11" t="s">
        <v>75</v>
      </c>
      <c r="AY98" s="246" t="s">
        <v>146</v>
      </c>
    </row>
    <row r="99" s="11" customFormat="1">
      <c r="B99" s="236"/>
      <c r="C99" s="237"/>
      <c r="D99" s="233" t="s">
        <v>158</v>
      </c>
      <c r="E99" s="238" t="s">
        <v>21</v>
      </c>
      <c r="F99" s="239" t="s">
        <v>483</v>
      </c>
      <c r="G99" s="237"/>
      <c r="H99" s="240">
        <v>3</v>
      </c>
      <c r="I99" s="241"/>
      <c r="J99" s="237"/>
      <c r="K99" s="237"/>
      <c r="L99" s="242"/>
      <c r="M99" s="243"/>
      <c r="N99" s="244"/>
      <c r="O99" s="244"/>
      <c r="P99" s="244"/>
      <c r="Q99" s="244"/>
      <c r="R99" s="244"/>
      <c r="S99" s="244"/>
      <c r="T99" s="245"/>
      <c r="AT99" s="246" t="s">
        <v>158</v>
      </c>
      <c r="AU99" s="246" t="s">
        <v>85</v>
      </c>
      <c r="AV99" s="11" t="s">
        <v>85</v>
      </c>
      <c r="AW99" s="11" t="s">
        <v>38</v>
      </c>
      <c r="AX99" s="11" t="s">
        <v>75</v>
      </c>
      <c r="AY99" s="246" t="s">
        <v>146</v>
      </c>
    </row>
    <row r="100" s="11" customFormat="1">
      <c r="B100" s="236"/>
      <c r="C100" s="237"/>
      <c r="D100" s="233" t="s">
        <v>158</v>
      </c>
      <c r="E100" s="238" t="s">
        <v>21</v>
      </c>
      <c r="F100" s="239" t="s">
        <v>484</v>
      </c>
      <c r="G100" s="237"/>
      <c r="H100" s="240">
        <v>4.3200000000000003</v>
      </c>
      <c r="I100" s="241"/>
      <c r="J100" s="237"/>
      <c r="K100" s="237"/>
      <c r="L100" s="242"/>
      <c r="M100" s="243"/>
      <c r="N100" s="244"/>
      <c r="O100" s="244"/>
      <c r="P100" s="244"/>
      <c r="Q100" s="244"/>
      <c r="R100" s="244"/>
      <c r="S100" s="244"/>
      <c r="T100" s="245"/>
      <c r="AT100" s="246" t="s">
        <v>158</v>
      </c>
      <c r="AU100" s="246" t="s">
        <v>85</v>
      </c>
      <c r="AV100" s="11" t="s">
        <v>85</v>
      </c>
      <c r="AW100" s="11" t="s">
        <v>38</v>
      </c>
      <c r="AX100" s="11" t="s">
        <v>75</v>
      </c>
      <c r="AY100" s="246" t="s">
        <v>146</v>
      </c>
    </row>
    <row r="101" s="11" customFormat="1">
      <c r="B101" s="236"/>
      <c r="C101" s="237"/>
      <c r="D101" s="233" t="s">
        <v>158</v>
      </c>
      <c r="E101" s="238" t="s">
        <v>21</v>
      </c>
      <c r="F101" s="239" t="s">
        <v>485</v>
      </c>
      <c r="G101" s="237"/>
      <c r="H101" s="240">
        <v>4.2400000000000002</v>
      </c>
      <c r="I101" s="241"/>
      <c r="J101" s="237"/>
      <c r="K101" s="237"/>
      <c r="L101" s="242"/>
      <c r="M101" s="243"/>
      <c r="N101" s="244"/>
      <c r="O101" s="244"/>
      <c r="P101" s="244"/>
      <c r="Q101" s="244"/>
      <c r="R101" s="244"/>
      <c r="S101" s="244"/>
      <c r="T101" s="245"/>
      <c r="AT101" s="246" t="s">
        <v>158</v>
      </c>
      <c r="AU101" s="246" t="s">
        <v>85</v>
      </c>
      <c r="AV101" s="11" t="s">
        <v>85</v>
      </c>
      <c r="AW101" s="11" t="s">
        <v>38</v>
      </c>
      <c r="AX101" s="11" t="s">
        <v>75</v>
      </c>
      <c r="AY101" s="246" t="s">
        <v>146</v>
      </c>
    </row>
    <row r="102" s="12" customFormat="1">
      <c r="B102" s="247"/>
      <c r="C102" s="248"/>
      <c r="D102" s="233" t="s">
        <v>158</v>
      </c>
      <c r="E102" s="249" t="s">
        <v>21</v>
      </c>
      <c r="F102" s="250" t="s">
        <v>165</v>
      </c>
      <c r="G102" s="248"/>
      <c r="H102" s="251">
        <v>20.98</v>
      </c>
      <c r="I102" s="252"/>
      <c r="J102" s="248"/>
      <c r="K102" s="248"/>
      <c r="L102" s="253"/>
      <c r="M102" s="254"/>
      <c r="N102" s="255"/>
      <c r="O102" s="255"/>
      <c r="P102" s="255"/>
      <c r="Q102" s="255"/>
      <c r="R102" s="255"/>
      <c r="S102" s="255"/>
      <c r="T102" s="256"/>
      <c r="AT102" s="257" t="s">
        <v>158</v>
      </c>
      <c r="AU102" s="257" t="s">
        <v>85</v>
      </c>
      <c r="AV102" s="12" t="s">
        <v>154</v>
      </c>
      <c r="AW102" s="12" t="s">
        <v>38</v>
      </c>
      <c r="AX102" s="12" t="s">
        <v>83</v>
      </c>
      <c r="AY102" s="257" t="s">
        <v>146</v>
      </c>
    </row>
    <row r="103" s="1" customFormat="1" ht="25.5" customHeight="1">
      <c r="B103" s="46"/>
      <c r="C103" s="221" t="s">
        <v>85</v>
      </c>
      <c r="D103" s="221" t="s">
        <v>149</v>
      </c>
      <c r="E103" s="222" t="s">
        <v>166</v>
      </c>
      <c r="F103" s="223" t="s">
        <v>167</v>
      </c>
      <c r="G103" s="224" t="s">
        <v>152</v>
      </c>
      <c r="H103" s="225">
        <v>20.98</v>
      </c>
      <c r="I103" s="226"/>
      <c r="J103" s="227">
        <f>ROUND(I103*H103,2)</f>
        <v>0</v>
      </c>
      <c r="K103" s="223" t="s">
        <v>153</v>
      </c>
      <c r="L103" s="72"/>
      <c r="M103" s="228" t="s">
        <v>21</v>
      </c>
      <c r="N103" s="229" t="s">
        <v>46</v>
      </c>
      <c r="O103" s="47"/>
      <c r="P103" s="230">
        <f>O103*H103</f>
        <v>0</v>
      </c>
      <c r="Q103" s="230">
        <v>0.0030000000000000001</v>
      </c>
      <c r="R103" s="230">
        <f>Q103*H103</f>
        <v>0.062939999999999996</v>
      </c>
      <c r="S103" s="230">
        <v>0</v>
      </c>
      <c r="T103" s="231">
        <f>S103*H103</f>
        <v>0</v>
      </c>
      <c r="AR103" s="24" t="s">
        <v>154</v>
      </c>
      <c r="AT103" s="24" t="s">
        <v>149</v>
      </c>
      <c r="AU103" s="24" t="s">
        <v>85</v>
      </c>
      <c r="AY103" s="24" t="s">
        <v>146</v>
      </c>
      <c r="BE103" s="232">
        <f>IF(N103="základní",J103,0)</f>
        <v>0</v>
      </c>
      <c r="BF103" s="232">
        <f>IF(N103="snížená",J103,0)</f>
        <v>0</v>
      </c>
      <c r="BG103" s="232">
        <f>IF(N103="zákl. přenesená",J103,0)</f>
        <v>0</v>
      </c>
      <c r="BH103" s="232">
        <f>IF(N103="sníž. přenesená",J103,0)</f>
        <v>0</v>
      </c>
      <c r="BI103" s="232">
        <f>IF(N103="nulová",J103,0)</f>
        <v>0</v>
      </c>
      <c r="BJ103" s="24" t="s">
        <v>83</v>
      </c>
      <c r="BK103" s="232">
        <f>ROUND(I103*H103,2)</f>
        <v>0</v>
      </c>
      <c r="BL103" s="24" t="s">
        <v>154</v>
      </c>
      <c r="BM103" s="24" t="s">
        <v>168</v>
      </c>
    </row>
    <row r="104" s="1" customFormat="1" ht="16.5" customHeight="1">
      <c r="B104" s="46"/>
      <c r="C104" s="221" t="s">
        <v>169</v>
      </c>
      <c r="D104" s="221" t="s">
        <v>149</v>
      </c>
      <c r="E104" s="222" t="s">
        <v>170</v>
      </c>
      <c r="F104" s="223" t="s">
        <v>171</v>
      </c>
      <c r="G104" s="224" t="s">
        <v>152</v>
      </c>
      <c r="H104" s="225">
        <v>80.439999999999998</v>
      </c>
      <c r="I104" s="226"/>
      <c r="J104" s="227">
        <f>ROUND(I104*H104,2)</f>
        <v>0</v>
      </c>
      <c r="K104" s="223" t="s">
        <v>153</v>
      </c>
      <c r="L104" s="72"/>
      <c r="M104" s="228" t="s">
        <v>21</v>
      </c>
      <c r="N104" s="229" t="s">
        <v>46</v>
      </c>
      <c r="O104" s="47"/>
      <c r="P104" s="230">
        <f>O104*H104</f>
        <v>0</v>
      </c>
      <c r="Q104" s="230">
        <v>0.0030000000000000001</v>
      </c>
      <c r="R104" s="230">
        <f>Q104*H104</f>
        <v>0.24132000000000001</v>
      </c>
      <c r="S104" s="230">
        <v>0</v>
      </c>
      <c r="T104" s="231">
        <f>S104*H104</f>
        <v>0</v>
      </c>
      <c r="AR104" s="24" t="s">
        <v>154</v>
      </c>
      <c r="AT104" s="24" t="s">
        <v>149</v>
      </c>
      <c r="AU104" s="24" t="s">
        <v>85</v>
      </c>
      <c r="AY104" s="24" t="s">
        <v>146</v>
      </c>
      <c r="BE104" s="232">
        <f>IF(N104="základní",J104,0)</f>
        <v>0</v>
      </c>
      <c r="BF104" s="232">
        <f>IF(N104="snížená",J104,0)</f>
        <v>0</v>
      </c>
      <c r="BG104" s="232">
        <f>IF(N104="zákl. přenesená",J104,0)</f>
        <v>0</v>
      </c>
      <c r="BH104" s="232">
        <f>IF(N104="sníž. přenesená",J104,0)</f>
        <v>0</v>
      </c>
      <c r="BI104" s="232">
        <f>IF(N104="nulová",J104,0)</f>
        <v>0</v>
      </c>
      <c r="BJ104" s="24" t="s">
        <v>83</v>
      </c>
      <c r="BK104" s="232">
        <f>ROUND(I104*H104,2)</f>
        <v>0</v>
      </c>
      <c r="BL104" s="24" t="s">
        <v>154</v>
      </c>
      <c r="BM104" s="24" t="s">
        <v>172</v>
      </c>
    </row>
    <row r="105" s="11" customFormat="1">
      <c r="B105" s="236"/>
      <c r="C105" s="237"/>
      <c r="D105" s="233" t="s">
        <v>158</v>
      </c>
      <c r="E105" s="238" t="s">
        <v>21</v>
      </c>
      <c r="F105" s="239" t="s">
        <v>433</v>
      </c>
      <c r="G105" s="237"/>
      <c r="H105" s="240">
        <v>26.899999999999999</v>
      </c>
      <c r="I105" s="241"/>
      <c r="J105" s="237"/>
      <c r="K105" s="237"/>
      <c r="L105" s="242"/>
      <c r="M105" s="243"/>
      <c r="N105" s="244"/>
      <c r="O105" s="244"/>
      <c r="P105" s="244"/>
      <c r="Q105" s="244"/>
      <c r="R105" s="244"/>
      <c r="S105" s="244"/>
      <c r="T105" s="245"/>
      <c r="AT105" s="246" t="s">
        <v>158</v>
      </c>
      <c r="AU105" s="246" t="s">
        <v>85</v>
      </c>
      <c r="AV105" s="11" t="s">
        <v>85</v>
      </c>
      <c r="AW105" s="11" t="s">
        <v>38</v>
      </c>
      <c r="AX105" s="11" t="s">
        <v>75</v>
      </c>
      <c r="AY105" s="246" t="s">
        <v>146</v>
      </c>
    </row>
    <row r="106" s="11" customFormat="1">
      <c r="B106" s="236"/>
      <c r="C106" s="237"/>
      <c r="D106" s="233" t="s">
        <v>158</v>
      </c>
      <c r="E106" s="238" t="s">
        <v>21</v>
      </c>
      <c r="F106" s="239" t="s">
        <v>434</v>
      </c>
      <c r="G106" s="237"/>
      <c r="H106" s="240">
        <v>11.390000000000001</v>
      </c>
      <c r="I106" s="241"/>
      <c r="J106" s="237"/>
      <c r="K106" s="237"/>
      <c r="L106" s="242"/>
      <c r="M106" s="243"/>
      <c r="N106" s="244"/>
      <c r="O106" s="244"/>
      <c r="P106" s="244"/>
      <c r="Q106" s="244"/>
      <c r="R106" s="244"/>
      <c r="S106" s="244"/>
      <c r="T106" s="245"/>
      <c r="AT106" s="246" t="s">
        <v>158</v>
      </c>
      <c r="AU106" s="246" t="s">
        <v>85</v>
      </c>
      <c r="AV106" s="11" t="s">
        <v>85</v>
      </c>
      <c r="AW106" s="11" t="s">
        <v>38</v>
      </c>
      <c r="AX106" s="11" t="s">
        <v>75</v>
      </c>
      <c r="AY106" s="246" t="s">
        <v>146</v>
      </c>
    </row>
    <row r="107" s="11" customFormat="1">
      <c r="B107" s="236"/>
      <c r="C107" s="237"/>
      <c r="D107" s="233" t="s">
        <v>158</v>
      </c>
      <c r="E107" s="238" t="s">
        <v>21</v>
      </c>
      <c r="F107" s="239" t="s">
        <v>435</v>
      </c>
      <c r="G107" s="237"/>
      <c r="H107" s="240">
        <v>13.32</v>
      </c>
      <c r="I107" s="241"/>
      <c r="J107" s="237"/>
      <c r="K107" s="237"/>
      <c r="L107" s="242"/>
      <c r="M107" s="243"/>
      <c r="N107" s="244"/>
      <c r="O107" s="244"/>
      <c r="P107" s="244"/>
      <c r="Q107" s="244"/>
      <c r="R107" s="244"/>
      <c r="S107" s="244"/>
      <c r="T107" s="245"/>
      <c r="AT107" s="246" t="s">
        <v>158</v>
      </c>
      <c r="AU107" s="246" t="s">
        <v>85</v>
      </c>
      <c r="AV107" s="11" t="s">
        <v>85</v>
      </c>
      <c r="AW107" s="11" t="s">
        <v>38</v>
      </c>
      <c r="AX107" s="11" t="s">
        <v>75</v>
      </c>
      <c r="AY107" s="246" t="s">
        <v>146</v>
      </c>
    </row>
    <row r="108" s="11" customFormat="1">
      <c r="B108" s="236"/>
      <c r="C108" s="237"/>
      <c r="D108" s="233" t="s">
        <v>158</v>
      </c>
      <c r="E108" s="238" t="s">
        <v>21</v>
      </c>
      <c r="F108" s="239" t="s">
        <v>436</v>
      </c>
      <c r="G108" s="237"/>
      <c r="H108" s="240">
        <v>13</v>
      </c>
      <c r="I108" s="241"/>
      <c r="J108" s="237"/>
      <c r="K108" s="237"/>
      <c r="L108" s="242"/>
      <c r="M108" s="243"/>
      <c r="N108" s="244"/>
      <c r="O108" s="244"/>
      <c r="P108" s="244"/>
      <c r="Q108" s="244"/>
      <c r="R108" s="244"/>
      <c r="S108" s="244"/>
      <c r="T108" s="245"/>
      <c r="AT108" s="246" t="s">
        <v>158</v>
      </c>
      <c r="AU108" s="246" t="s">
        <v>85</v>
      </c>
      <c r="AV108" s="11" t="s">
        <v>85</v>
      </c>
      <c r="AW108" s="11" t="s">
        <v>38</v>
      </c>
      <c r="AX108" s="11" t="s">
        <v>75</v>
      </c>
      <c r="AY108" s="246" t="s">
        <v>146</v>
      </c>
    </row>
    <row r="109" s="11" customFormat="1">
      <c r="B109" s="236"/>
      <c r="C109" s="237"/>
      <c r="D109" s="233" t="s">
        <v>158</v>
      </c>
      <c r="E109" s="238" t="s">
        <v>21</v>
      </c>
      <c r="F109" s="239" t="s">
        <v>437</v>
      </c>
      <c r="G109" s="237"/>
      <c r="H109" s="240">
        <v>19.719999999999999</v>
      </c>
      <c r="I109" s="241"/>
      <c r="J109" s="237"/>
      <c r="K109" s="237"/>
      <c r="L109" s="242"/>
      <c r="M109" s="243"/>
      <c r="N109" s="244"/>
      <c r="O109" s="244"/>
      <c r="P109" s="244"/>
      <c r="Q109" s="244"/>
      <c r="R109" s="244"/>
      <c r="S109" s="244"/>
      <c r="T109" s="245"/>
      <c r="AT109" s="246" t="s">
        <v>158</v>
      </c>
      <c r="AU109" s="246" t="s">
        <v>85</v>
      </c>
      <c r="AV109" s="11" t="s">
        <v>85</v>
      </c>
      <c r="AW109" s="11" t="s">
        <v>38</v>
      </c>
      <c r="AX109" s="11" t="s">
        <v>75</v>
      </c>
      <c r="AY109" s="246" t="s">
        <v>146</v>
      </c>
    </row>
    <row r="110" s="11" customFormat="1">
      <c r="B110" s="236"/>
      <c r="C110" s="237"/>
      <c r="D110" s="233" t="s">
        <v>158</v>
      </c>
      <c r="E110" s="238" t="s">
        <v>21</v>
      </c>
      <c r="F110" s="239" t="s">
        <v>438</v>
      </c>
      <c r="G110" s="237"/>
      <c r="H110" s="240">
        <v>24.850000000000001</v>
      </c>
      <c r="I110" s="241"/>
      <c r="J110" s="237"/>
      <c r="K110" s="237"/>
      <c r="L110" s="242"/>
      <c r="M110" s="243"/>
      <c r="N110" s="244"/>
      <c r="O110" s="244"/>
      <c r="P110" s="244"/>
      <c r="Q110" s="244"/>
      <c r="R110" s="244"/>
      <c r="S110" s="244"/>
      <c r="T110" s="245"/>
      <c r="AT110" s="246" t="s">
        <v>158</v>
      </c>
      <c r="AU110" s="246" t="s">
        <v>85</v>
      </c>
      <c r="AV110" s="11" t="s">
        <v>85</v>
      </c>
      <c r="AW110" s="11" t="s">
        <v>38</v>
      </c>
      <c r="AX110" s="11" t="s">
        <v>75</v>
      </c>
      <c r="AY110" s="246" t="s">
        <v>146</v>
      </c>
    </row>
    <row r="111" s="11" customFormat="1">
      <c r="B111" s="236"/>
      <c r="C111" s="237"/>
      <c r="D111" s="233" t="s">
        <v>158</v>
      </c>
      <c r="E111" s="238" t="s">
        <v>21</v>
      </c>
      <c r="F111" s="239" t="s">
        <v>439</v>
      </c>
      <c r="G111" s="237"/>
      <c r="H111" s="240">
        <v>21.649999999999999</v>
      </c>
      <c r="I111" s="241"/>
      <c r="J111" s="237"/>
      <c r="K111" s="237"/>
      <c r="L111" s="242"/>
      <c r="M111" s="243"/>
      <c r="N111" s="244"/>
      <c r="O111" s="244"/>
      <c r="P111" s="244"/>
      <c r="Q111" s="244"/>
      <c r="R111" s="244"/>
      <c r="S111" s="244"/>
      <c r="T111" s="245"/>
      <c r="AT111" s="246" t="s">
        <v>158</v>
      </c>
      <c r="AU111" s="246" t="s">
        <v>85</v>
      </c>
      <c r="AV111" s="11" t="s">
        <v>85</v>
      </c>
      <c r="AW111" s="11" t="s">
        <v>38</v>
      </c>
      <c r="AX111" s="11" t="s">
        <v>75</v>
      </c>
      <c r="AY111" s="246" t="s">
        <v>146</v>
      </c>
    </row>
    <row r="112" s="13" customFormat="1">
      <c r="B112" s="258"/>
      <c r="C112" s="259"/>
      <c r="D112" s="233" t="s">
        <v>158</v>
      </c>
      <c r="E112" s="260" t="s">
        <v>21</v>
      </c>
      <c r="F112" s="261" t="s">
        <v>179</v>
      </c>
      <c r="G112" s="259"/>
      <c r="H112" s="262">
        <v>130.83000000000001</v>
      </c>
      <c r="I112" s="263"/>
      <c r="J112" s="259"/>
      <c r="K112" s="259"/>
      <c r="L112" s="264"/>
      <c r="M112" s="265"/>
      <c r="N112" s="266"/>
      <c r="O112" s="266"/>
      <c r="P112" s="266"/>
      <c r="Q112" s="266"/>
      <c r="R112" s="266"/>
      <c r="S112" s="266"/>
      <c r="T112" s="267"/>
      <c r="AT112" s="268" t="s">
        <v>158</v>
      </c>
      <c r="AU112" s="268" t="s">
        <v>85</v>
      </c>
      <c r="AV112" s="13" t="s">
        <v>169</v>
      </c>
      <c r="AW112" s="13" t="s">
        <v>38</v>
      </c>
      <c r="AX112" s="13" t="s">
        <v>75</v>
      </c>
      <c r="AY112" s="268" t="s">
        <v>146</v>
      </c>
    </row>
    <row r="113" s="11" customFormat="1">
      <c r="B113" s="236"/>
      <c r="C113" s="237"/>
      <c r="D113" s="233" t="s">
        <v>158</v>
      </c>
      <c r="E113" s="238" t="s">
        <v>21</v>
      </c>
      <c r="F113" s="239" t="s">
        <v>440</v>
      </c>
      <c r="G113" s="237"/>
      <c r="H113" s="240">
        <v>-50.390000000000001</v>
      </c>
      <c r="I113" s="241"/>
      <c r="J113" s="237"/>
      <c r="K113" s="237"/>
      <c r="L113" s="242"/>
      <c r="M113" s="243"/>
      <c r="N113" s="244"/>
      <c r="O113" s="244"/>
      <c r="P113" s="244"/>
      <c r="Q113" s="244"/>
      <c r="R113" s="244"/>
      <c r="S113" s="244"/>
      <c r="T113" s="245"/>
      <c r="AT113" s="246" t="s">
        <v>158</v>
      </c>
      <c r="AU113" s="246" t="s">
        <v>85</v>
      </c>
      <c r="AV113" s="11" t="s">
        <v>85</v>
      </c>
      <c r="AW113" s="11" t="s">
        <v>38</v>
      </c>
      <c r="AX113" s="11" t="s">
        <v>75</v>
      </c>
      <c r="AY113" s="246" t="s">
        <v>146</v>
      </c>
    </row>
    <row r="114" s="12" customFormat="1">
      <c r="B114" s="247"/>
      <c r="C114" s="248"/>
      <c r="D114" s="233" t="s">
        <v>158</v>
      </c>
      <c r="E114" s="249" t="s">
        <v>21</v>
      </c>
      <c r="F114" s="250" t="s">
        <v>165</v>
      </c>
      <c r="G114" s="248"/>
      <c r="H114" s="251">
        <v>80.439999999999998</v>
      </c>
      <c r="I114" s="252"/>
      <c r="J114" s="248"/>
      <c r="K114" s="248"/>
      <c r="L114" s="253"/>
      <c r="M114" s="254"/>
      <c r="N114" s="255"/>
      <c r="O114" s="255"/>
      <c r="P114" s="255"/>
      <c r="Q114" s="255"/>
      <c r="R114" s="255"/>
      <c r="S114" s="255"/>
      <c r="T114" s="256"/>
      <c r="AT114" s="257" t="s">
        <v>158</v>
      </c>
      <c r="AU114" s="257" t="s">
        <v>85</v>
      </c>
      <c r="AV114" s="12" t="s">
        <v>154</v>
      </c>
      <c r="AW114" s="12" t="s">
        <v>38</v>
      </c>
      <c r="AX114" s="12" t="s">
        <v>83</v>
      </c>
      <c r="AY114" s="257" t="s">
        <v>146</v>
      </c>
    </row>
    <row r="115" s="1" customFormat="1" ht="25.5" customHeight="1">
      <c r="B115" s="46"/>
      <c r="C115" s="221" t="s">
        <v>154</v>
      </c>
      <c r="D115" s="221" t="s">
        <v>149</v>
      </c>
      <c r="E115" s="222" t="s">
        <v>181</v>
      </c>
      <c r="F115" s="223" t="s">
        <v>182</v>
      </c>
      <c r="G115" s="224" t="s">
        <v>152</v>
      </c>
      <c r="H115" s="225">
        <v>130.83000000000001</v>
      </c>
      <c r="I115" s="226"/>
      <c r="J115" s="227">
        <f>ROUND(I115*H115,2)</f>
        <v>0</v>
      </c>
      <c r="K115" s="223" t="s">
        <v>153</v>
      </c>
      <c r="L115" s="72"/>
      <c r="M115" s="228" t="s">
        <v>21</v>
      </c>
      <c r="N115" s="229" t="s">
        <v>46</v>
      </c>
      <c r="O115" s="47"/>
      <c r="P115" s="230">
        <f>O115*H115</f>
        <v>0</v>
      </c>
      <c r="Q115" s="230">
        <v>0.015400000000000001</v>
      </c>
      <c r="R115" s="230">
        <f>Q115*H115</f>
        <v>2.0147820000000003</v>
      </c>
      <c r="S115" s="230">
        <v>0</v>
      </c>
      <c r="T115" s="231">
        <f>S115*H115</f>
        <v>0</v>
      </c>
      <c r="AR115" s="24" t="s">
        <v>154</v>
      </c>
      <c r="AT115" s="24" t="s">
        <v>149</v>
      </c>
      <c r="AU115" s="24" t="s">
        <v>85</v>
      </c>
      <c r="AY115" s="24" t="s">
        <v>146</v>
      </c>
      <c r="BE115" s="232">
        <f>IF(N115="základní",J115,0)</f>
        <v>0</v>
      </c>
      <c r="BF115" s="232">
        <f>IF(N115="snížená",J115,0)</f>
        <v>0</v>
      </c>
      <c r="BG115" s="232">
        <f>IF(N115="zákl. přenesená",J115,0)</f>
        <v>0</v>
      </c>
      <c r="BH115" s="232">
        <f>IF(N115="sníž. přenesená",J115,0)</f>
        <v>0</v>
      </c>
      <c r="BI115" s="232">
        <f>IF(N115="nulová",J115,0)</f>
        <v>0</v>
      </c>
      <c r="BJ115" s="24" t="s">
        <v>83</v>
      </c>
      <c r="BK115" s="232">
        <f>ROUND(I115*H115,2)</f>
        <v>0</v>
      </c>
      <c r="BL115" s="24" t="s">
        <v>154</v>
      </c>
      <c r="BM115" s="24" t="s">
        <v>183</v>
      </c>
    </row>
    <row r="116" s="1" customFormat="1">
      <c r="B116" s="46"/>
      <c r="C116" s="74"/>
      <c r="D116" s="233" t="s">
        <v>156</v>
      </c>
      <c r="E116" s="74"/>
      <c r="F116" s="234" t="s">
        <v>184</v>
      </c>
      <c r="G116" s="74"/>
      <c r="H116" s="74"/>
      <c r="I116" s="191"/>
      <c r="J116" s="74"/>
      <c r="K116" s="74"/>
      <c r="L116" s="72"/>
      <c r="M116" s="235"/>
      <c r="N116" s="47"/>
      <c r="O116" s="47"/>
      <c r="P116" s="47"/>
      <c r="Q116" s="47"/>
      <c r="R116" s="47"/>
      <c r="S116" s="47"/>
      <c r="T116" s="95"/>
      <c r="AT116" s="24" t="s">
        <v>156</v>
      </c>
      <c r="AU116" s="24" t="s">
        <v>85</v>
      </c>
    </row>
    <row r="117" s="11" customFormat="1">
      <c r="B117" s="236"/>
      <c r="C117" s="237"/>
      <c r="D117" s="233" t="s">
        <v>158</v>
      </c>
      <c r="E117" s="238" t="s">
        <v>21</v>
      </c>
      <c r="F117" s="239" t="s">
        <v>486</v>
      </c>
      <c r="G117" s="237"/>
      <c r="H117" s="240">
        <v>26.899999999999999</v>
      </c>
      <c r="I117" s="241"/>
      <c r="J117" s="237"/>
      <c r="K117" s="237"/>
      <c r="L117" s="242"/>
      <c r="M117" s="243"/>
      <c r="N117" s="244"/>
      <c r="O117" s="244"/>
      <c r="P117" s="244"/>
      <c r="Q117" s="244"/>
      <c r="R117" s="244"/>
      <c r="S117" s="244"/>
      <c r="T117" s="245"/>
      <c r="AT117" s="246" t="s">
        <v>158</v>
      </c>
      <c r="AU117" s="246" t="s">
        <v>85</v>
      </c>
      <c r="AV117" s="11" t="s">
        <v>85</v>
      </c>
      <c r="AW117" s="11" t="s">
        <v>38</v>
      </c>
      <c r="AX117" s="11" t="s">
        <v>75</v>
      </c>
      <c r="AY117" s="246" t="s">
        <v>146</v>
      </c>
    </row>
    <row r="118" s="11" customFormat="1">
      <c r="B118" s="236"/>
      <c r="C118" s="237"/>
      <c r="D118" s="233" t="s">
        <v>158</v>
      </c>
      <c r="E118" s="238" t="s">
        <v>21</v>
      </c>
      <c r="F118" s="239" t="s">
        <v>487</v>
      </c>
      <c r="G118" s="237"/>
      <c r="H118" s="240">
        <v>11.390000000000001</v>
      </c>
      <c r="I118" s="241"/>
      <c r="J118" s="237"/>
      <c r="K118" s="237"/>
      <c r="L118" s="242"/>
      <c r="M118" s="243"/>
      <c r="N118" s="244"/>
      <c r="O118" s="244"/>
      <c r="P118" s="244"/>
      <c r="Q118" s="244"/>
      <c r="R118" s="244"/>
      <c r="S118" s="244"/>
      <c r="T118" s="245"/>
      <c r="AT118" s="246" t="s">
        <v>158</v>
      </c>
      <c r="AU118" s="246" t="s">
        <v>85</v>
      </c>
      <c r="AV118" s="11" t="s">
        <v>85</v>
      </c>
      <c r="AW118" s="11" t="s">
        <v>38</v>
      </c>
      <c r="AX118" s="11" t="s">
        <v>75</v>
      </c>
      <c r="AY118" s="246" t="s">
        <v>146</v>
      </c>
    </row>
    <row r="119" s="11" customFormat="1">
      <c r="B119" s="236"/>
      <c r="C119" s="237"/>
      <c r="D119" s="233" t="s">
        <v>158</v>
      </c>
      <c r="E119" s="238" t="s">
        <v>21</v>
      </c>
      <c r="F119" s="239" t="s">
        <v>488</v>
      </c>
      <c r="G119" s="237"/>
      <c r="H119" s="240">
        <v>13.32</v>
      </c>
      <c r="I119" s="241"/>
      <c r="J119" s="237"/>
      <c r="K119" s="237"/>
      <c r="L119" s="242"/>
      <c r="M119" s="243"/>
      <c r="N119" s="244"/>
      <c r="O119" s="244"/>
      <c r="P119" s="244"/>
      <c r="Q119" s="244"/>
      <c r="R119" s="244"/>
      <c r="S119" s="244"/>
      <c r="T119" s="245"/>
      <c r="AT119" s="246" t="s">
        <v>158</v>
      </c>
      <c r="AU119" s="246" t="s">
        <v>85</v>
      </c>
      <c r="AV119" s="11" t="s">
        <v>85</v>
      </c>
      <c r="AW119" s="11" t="s">
        <v>38</v>
      </c>
      <c r="AX119" s="11" t="s">
        <v>75</v>
      </c>
      <c r="AY119" s="246" t="s">
        <v>146</v>
      </c>
    </row>
    <row r="120" s="11" customFormat="1">
      <c r="B120" s="236"/>
      <c r="C120" s="237"/>
      <c r="D120" s="233" t="s">
        <v>158</v>
      </c>
      <c r="E120" s="238" t="s">
        <v>21</v>
      </c>
      <c r="F120" s="239" t="s">
        <v>489</v>
      </c>
      <c r="G120" s="237"/>
      <c r="H120" s="240">
        <v>13</v>
      </c>
      <c r="I120" s="241"/>
      <c r="J120" s="237"/>
      <c r="K120" s="237"/>
      <c r="L120" s="242"/>
      <c r="M120" s="243"/>
      <c r="N120" s="244"/>
      <c r="O120" s="244"/>
      <c r="P120" s="244"/>
      <c r="Q120" s="244"/>
      <c r="R120" s="244"/>
      <c r="S120" s="244"/>
      <c r="T120" s="245"/>
      <c r="AT120" s="246" t="s">
        <v>158</v>
      </c>
      <c r="AU120" s="246" t="s">
        <v>85</v>
      </c>
      <c r="AV120" s="11" t="s">
        <v>85</v>
      </c>
      <c r="AW120" s="11" t="s">
        <v>38</v>
      </c>
      <c r="AX120" s="11" t="s">
        <v>75</v>
      </c>
      <c r="AY120" s="246" t="s">
        <v>146</v>
      </c>
    </row>
    <row r="121" s="11" customFormat="1">
      <c r="B121" s="236"/>
      <c r="C121" s="237"/>
      <c r="D121" s="233" t="s">
        <v>158</v>
      </c>
      <c r="E121" s="238" t="s">
        <v>21</v>
      </c>
      <c r="F121" s="239" t="s">
        <v>490</v>
      </c>
      <c r="G121" s="237"/>
      <c r="H121" s="240">
        <v>19.719999999999999</v>
      </c>
      <c r="I121" s="241"/>
      <c r="J121" s="237"/>
      <c r="K121" s="237"/>
      <c r="L121" s="242"/>
      <c r="M121" s="243"/>
      <c r="N121" s="244"/>
      <c r="O121" s="244"/>
      <c r="P121" s="244"/>
      <c r="Q121" s="244"/>
      <c r="R121" s="244"/>
      <c r="S121" s="244"/>
      <c r="T121" s="245"/>
      <c r="AT121" s="246" t="s">
        <v>158</v>
      </c>
      <c r="AU121" s="246" t="s">
        <v>85</v>
      </c>
      <c r="AV121" s="11" t="s">
        <v>85</v>
      </c>
      <c r="AW121" s="11" t="s">
        <v>38</v>
      </c>
      <c r="AX121" s="11" t="s">
        <v>75</v>
      </c>
      <c r="AY121" s="246" t="s">
        <v>146</v>
      </c>
    </row>
    <row r="122" s="11" customFormat="1">
      <c r="B122" s="236"/>
      <c r="C122" s="237"/>
      <c r="D122" s="233" t="s">
        <v>158</v>
      </c>
      <c r="E122" s="238" t="s">
        <v>21</v>
      </c>
      <c r="F122" s="239" t="s">
        <v>491</v>
      </c>
      <c r="G122" s="237"/>
      <c r="H122" s="240">
        <v>24.850000000000001</v>
      </c>
      <c r="I122" s="241"/>
      <c r="J122" s="237"/>
      <c r="K122" s="237"/>
      <c r="L122" s="242"/>
      <c r="M122" s="243"/>
      <c r="N122" s="244"/>
      <c r="O122" s="244"/>
      <c r="P122" s="244"/>
      <c r="Q122" s="244"/>
      <c r="R122" s="244"/>
      <c r="S122" s="244"/>
      <c r="T122" s="245"/>
      <c r="AT122" s="246" t="s">
        <v>158</v>
      </c>
      <c r="AU122" s="246" t="s">
        <v>85</v>
      </c>
      <c r="AV122" s="11" t="s">
        <v>85</v>
      </c>
      <c r="AW122" s="11" t="s">
        <v>38</v>
      </c>
      <c r="AX122" s="11" t="s">
        <v>75</v>
      </c>
      <c r="AY122" s="246" t="s">
        <v>146</v>
      </c>
    </row>
    <row r="123" s="11" customFormat="1">
      <c r="B123" s="236"/>
      <c r="C123" s="237"/>
      <c r="D123" s="233" t="s">
        <v>158</v>
      </c>
      <c r="E123" s="238" t="s">
        <v>21</v>
      </c>
      <c r="F123" s="239" t="s">
        <v>492</v>
      </c>
      <c r="G123" s="237"/>
      <c r="H123" s="240">
        <v>21.649999999999999</v>
      </c>
      <c r="I123" s="241"/>
      <c r="J123" s="237"/>
      <c r="K123" s="237"/>
      <c r="L123" s="242"/>
      <c r="M123" s="243"/>
      <c r="N123" s="244"/>
      <c r="O123" s="244"/>
      <c r="P123" s="244"/>
      <c r="Q123" s="244"/>
      <c r="R123" s="244"/>
      <c r="S123" s="244"/>
      <c r="T123" s="245"/>
      <c r="AT123" s="246" t="s">
        <v>158</v>
      </c>
      <c r="AU123" s="246" t="s">
        <v>85</v>
      </c>
      <c r="AV123" s="11" t="s">
        <v>85</v>
      </c>
      <c r="AW123" s="11" t="s">
        <v>38</v>
      </c>
      <c r="AX123" s="11" t="s">
        <v>75</v>
      </c>
      <c r="AY123" s="246" t="s">
        <v>146</v>
      </c>
    </row>
    <row r="124" s="12" customFormat="1">
      <c r="B124" s="247"/>
      <c r="C124" s="248"/>
      <c r="D124" s="233" t="s">
        <v>158</v>
      </c>
      <c r="E124" s="249" t="s">
        <v>21</v>
      </c>
      <c r="F124" s="250" t="s">
        <v>165</v>
      </c>
      <c r="G124" s="248"/>
      <c r="H124" s="251">
        <v>130.83000000000001</v>
      </c>
      <c r="I124" s="252"/>
      <c r="J124" s="248"/>
      <c r="K124" s="248"/>
      <c r="L124" s="253"/>
      <c r="M124" s="254"/>
      <c r="N124" s="255"/>
      <c r="O124" s="255"/>
      <c r="P124" s="255"/>
      <c r="Q124" s="255"/>
      <c r="R124" s="255"/>
      <c r="S124" s="255"/>
      <c r="T124" s="256"/>
      <c r="AT124" s="257" t="s">
        <v>158</v>
      </c>
      <c r="AU124" s="257" t="s">
        <v>85</v>
      </c>
      <c r="AV124" s="12" t="s">
        <v>154</v>
      </c>
      <c r="AW124" s="12" t="s">
        <v>38</v>
      </c>
      <c r="AX124" s="12" t="s">
        <v>83</v>
      </c>
      <c r="AY124" s="257" t="s">
        <v>146</v>
      </c>
    </row>
    <row r="125" s="1" customFormat="1" ht="25.5" customHeight="1">
      <c r="B125" s="46"/>
      <c r="C125" s="221" t="s">
        <v>185</v>
      </c>
      <c r="D125" s="221" t="s">
        <v>149</v>
      </c>
      <c r="E125" s="222" t="s">
        <v>186</v>
      </c>
      <c r="F125" s="223" t="s">
        <v>187</v>
      </c>
      <c r="G125" s="224" t="s">
        <v>152</v>
      </c>
      <c r="H125" s="225">
        <v>523.32000000000005</v>
      </c>
      <c r="I125" s="226"/>
      <c r="J125" s="227">
        <f>ROUND(I125*H125,2)</f>
        <v>0</v>
      </c>
      <c r="K125" s="223" t="s">
        <v>153</v>
      </c>
      <c r="L125" s="72"/>
      <c r="M125" s="228" t="s">
        <v>21</v>
      </c>
      <c r="N125" s="229" t="s">
        <v>46</v>
      </c>
      <c r="O125" s="47"/>
      <c r="P125" s="230">
        <f>O125*H125</f>
        <v>0</v>
      </c>
      <c r="Q125" s="230">
        <v>0.0079000000000000008</v>
      </c>
      <c r="R125" s="230">
        <f>Q125*H125</f>
        <v>4.1342280000000011</v>
      </c>
      <c r="S125" s="230">
        <v>0</v>
      </c>
      <c r="T125" s="231">
        <f>S125*H125</f>
        <v>0</v>
      </c>
      <c r="AR125" s="24" t="s">
        <v>154</v>
      </c>
      <c r="AT125" s="24" t="s">
        <v>149</v>
      </c>
      <c r="AU125" s="24" t="s">
        <v>85</v>
      </c>
      <c r="AY125" s="24" t="s">
        <v>146</v>
      </c>
      <c r="BE125" s="232">
        <f>IF(N125="základní",J125,0)</f>
        <v>0</v>
      </c>
      <c r="BF125" s="232">
        <f>IF(N125="snížená",J125,0)</f>
        <v>0</v>
      </c>
      <c r="BG125" s="232">
        <f>IF(N125="zákl. přenesená",J125,0)</f>
        <v>0</v>
      </c>
      <c r="BH125" s="232">
        <f>IF(N125="sníž. přenesená",J125,0)</f>
        <v>0</v>
      </c>
      <c r="BI125" s="232">
        <f>IF(N125="nulová",J125,0)</f>
        <v>0</v>
      </c>
      <c r="BJ125" s="24" t="s">
        <v>83</v>
      </c>
      <c r="BK125" s="232">
        <f>ROUND(I125*H125,2)</f>
        <v>0</v>
      </c>
      <c r="BL125" s="24" t="s">
        <v>154</v>
      </c>
      <c r="BM125" s="24" t="s">
        <v>188</v>
      </c>
    </row>
    <row r="126" s="1" customFormat="1">
      <c r="B126" s="46"/>
      <c r="C126" s="74"/>
      <c r="D126" s="233" t="s">
        <v>156</v>
      </c>
      <c r="E126" s="74"/>
      <c r="F126" s="234" t="s">
        <v>184</v>
      </c>
      <c r="G126" s="74"/>
      <c r="H126" s="74"/>
      <c r="I126" s="191"/>
      <c r="J126" s="74"/>
      <c r="K126" s="74"/>
      <c r="L126" s="72"/>
      <c r="M126" s="235"/>
      <c r="N126" s="47"/>
      <c r="O126" s="47"/>
      <c r="P126" s="47"/>
      <c r="Q126" s="47"/>
      <c r="R126" s="47"/>
      <c r="S126" s="47"/>
      <c r="T126" s="95"/>
      <c r="AT126" s="24" t="s">
        <v>156</v>
      </c>
      <c r="AU126" s="24" t="s">
        <v>85</v>
      </c>
    </row>
    <row r="127" s="11" customFormat="1">
      <c r="B127" s="236"/>
      <c r="C127" s="237"/>
      <c r="D127" s="233" t="s">
        <v>158</v>
      </c>
      <c r="E127" s="237"/>
      <c r="F127" s="239" t="s">
        <v>441</v>
      </c>
      <c r="G127" s="237"/>
      <c r="H127" s="240">
        <v>523.32000000000005</v>
      </c>
      <c r="I127" s="241"/>
      <c r="J127" s="237"/>
      <c r="K127" s="237"/>
      <c r="L127" s="242"/>
      <c r="M127" s="243"/>
      <c r="N127" s="244"/>
      <c r="O127" s="244"/>
      <c r="P127" s="244"/>
      <c r="Q127" s="244"/>
      <c r="R127" s="244"/>
      <c r="S127" s="244"/>
      <c r="T127" s="245"/>
      <c r="AT127" s="246" t="s">
        <v>158</v>
      </c>
      <c r="AU127" s="246" t="s">
        <v>85</v>
      </c>
      <c r="AV127" s="11" t="s">
        <v>85</v>
      </c>
      <c r="AW127" s="11" t="s">
        <v>6</v>
      </c>
      <c r="AX127" s="11" t="s">
        <v>83</v>
      </c>
      <c r="AY127" s="246" t="s">
        <v>146</v>
      </c>
    </row>
    <row r="128" s="1" customFormat="1" ht="25.5" customHeight="1">
      <c r="B128" s="46"/>
      <c r="C128" s="221" t="s">
        <v>147</v>
      </c>
      <c r="D128" s="221" t="s">
        <v>149</v>
      </c>
      <c r="E128" s="222" t="s">
        <v>190</v>
      </c>
      <c r="F128" s="223" t="s">
        <v>191</v>
      </c>
      <c r="G128" s="224" t="s">
        <v>152</v>
      </c>
      <c r="H128" s="225">
        <v>20.98</v>
      </c>
      <c r="I128" s="226"/>
      <c r="J128" s="227">
        <f>ROUND(I128*H128,2)</f>
        <v>0</v>
      </c>
      <c r="K128" s="223" t="s">
        <v>153</v>
      </c>
      <c r="L128" s="72"/>
      <c r="M128" s="228" t="s">
        <v>21</v>
      </c>
      <c r="N128" s="229" t="s">
        <v>46</v>
      </c>
      <c r="O128" s="47"/>
      <c r="P128" s="230">
        <f>O128*H128</f>
        <v>0</v>
      </c>
      <c r="Q128" s="230">
        <v>0.040800000000000003</v>
      </c>
      <c r="R128" s="230">
        <f>Q128*H128</f>
        <v>0.85598400000000008</v>
      </c>
      <c r="S128" s="230">
        <v>0</v>
      </c>
      <c r="T128" s="231">
        <f>S128*H128</f>
        <v>0</v>
      </c>
      <c r="AR128" s="24" t="s">
        <v>154</v>
      </c>
      <c r="AT128" s="24" t="s">
        <v>149</v>
      </c>
      <c r="AU128" s="24" t="s">
        <v>85</v>
      </c>
      <c r="AY128" s="24" t="s">
        <v>146</v>
      </c>
      <c r="BE128" s="232">
        <f>IF(N128="základní",J128,0)</f>
        <v>0</v>
      </c>
      <c r="BF128" s="232">
        <f>IF(N128="snížená",J128,0)</f>
        <v>0</v>
      </c>
      <c r="BG128" s="232">
        <f>IF(N128="zákl. přenesená",J128,0)</f>
        <v>0</v>
      </c>
      <c r="BH128" s="232">
        <f>IF(N128="sníž. přenesená",J128,0)</f>
        <v>0</v>
      </c>
      <c r="BI128" s="232">
        <f>IF(N128="nulová",J128,0)</f>
        <v>0</v>
      </c>
      <c r="BJ128" s="24" t="s">
        <v>83</v>
      </c>
      <c r="BK128" s="232">
        <f>ROUND(I128*H128,2)</f>
        <v>0</v>
      </c>
      <c r="BL128" s="24" t="s">
        <v>154</v>
      </c>
      <c r="BM128" s="24" t="s">
        <v>192</v>
      </c>
    </row>
    <row r="129" s="11" customFormat="1">
      <c r="B129" s="236"/>
      <c r="C129" s="237"/>
      <c r="D129" s="233" t="s">
        <v>158</v>
      </c>
      <c r="E129" s="238" t="s">
        <v>21</v>
      </c>
      <c r="F129" s="239" t="s">
        <v>479</v>
      </c>
      <c r="G129" s="237"/>
      <c r="H129" s="240">
        <v>5.04</v>
      </c>
      <c r="I129" s="241"/>
      <c r="J129" s="237"/>
      <c r="K129" s="237"/>
      <c r="L129" s="242"/>
      <c r="M129" s="243"/>
      <c r="N129" s="244"/>
      <c r="O129" s="244"/>
      <c r="P129" s="244"/>
      <c r="Q129" s="244"/>
      <c r="R129" s="244"/>
      <c r="S129" s="244"/>
      <c r="T129" s="245"/>
      <c r="AT129" s="246" t="s">
        <v>158</v>
      </c>
      <c r="AU129" s="246" t="s">
        <v>85</v>
      </c>
      <c r="AV129" s="11" t="s">
        <v>85</v>
      </c>
      <c r="AW129" s="11" t="s">
        <v>38</v>
      </c>
      <c r="AX129" s="11" t="s">
        <v>75</v>
      </c>
      <c r="AY129" s="246" t="s">
        <v>146</v>
      </c>
    </row>
    <row r="130" s="11" customFormat="1">
      <c r="B130" s="236"/>
      <c r="C130" s="237"/>
      <c r="D130" s="233" t="s">
        <v>158</v>
      </c>
      <c r="E130" s="238" t="s">
        <v>21</v>
      </c>
      <c r="F130" s="239" t="s">
        <v>480</v>
      </c>
      <c r="G130" s="237"/>
      <c r="H130" s="240">
        <v>0.95999999999999996</v>
      </c>
      <c r="I130" s="241"/>
      <c r="J130" s="237"/>
      <c r="K130" s="237"/>
      <c r="L130" s="242"/>
      <c r="M130" s="243"/>
      <c r="N130" s="244"/>
      <c r="O130" s="244"/>
      <c r="P130" s="244"/>
      <c r="Q130" s="244"/>
      <c r="R130" s="244"/>
      <c r="S130" s="244"/>
      <c r="T130" s="245"/>
      <c r="AT130" s="246" t="s">
        <v>158</v>
      </c>
      <c r="AU130" s="246" t="s">
        <v>85</v>
      </c>
      <c r="AV130" s="11" t="s">
        <v>85</v>
      </c>
      <c r="AW130" s="11" t="s">
        <v>38</v>
      </c>
      <c r="AX130" s="11" t="s">
        <v>75</v>
      </c>
      <c r="AY130" s="246" t="s">
        <v>146</v>
      </c>
    </row>
    <row r="131" s="11" customFormat="1">
      <c r="B131" s="236"/>
      <c r="C131" s="237"/>
      <c r="D131" s="233" t="s">
        <v>158</v>
      </c>
      <c r="E131" s="238" t="s">
        <v>21</v>
      </c>
      <c r="F131" s="239" t="s">
        <v>481</v>
      </c>
      <c r="G131" s="237"/>
      <c r="H131" s="240">
        <v>1.74</v>
      </c>
      <c r="I131" s="241"/>
      <c r="J131" s="237"/>
      <c r="K131" s="237"/>
      <c r="L131" s="242"/>
      <c r="M131" s="243"/>
      <c r="N131" s="244"/>
      <c r="O131" s="244"/>
      <c r="P131" s="244"/>
      <c r="Q131" s="244"/>
      <c r="R131" s="244"/>
      <c r="S131" s="244"/>
      <c r="T131" s="245"/>
      <c r="AT131" s="246" t="s">
        <v>158</v>
      </c>
      <c r="AU131" s="246" t="s">
        <v>85</v>
      </c>
      <c r="AV131" s="11" t="s">
        <v>85</v>
      </c>
      <c r="AW131" s="11" t="s">
        <v>38</v>
      </c>
      <c r="AX131" s="11" t="s">
        <v>75</v>
      </c>
      <c r="AY131" s="246" t="s">
        <v>146</v>
      </c>
    </row>
    <row r="132" s="11" customFormat="1">
      <c r="B132" s="236"/>
      <c r="C132" s="237"/>
      <c r="D132" s="233" t="s">
        <v>158</v>
      </c>
      <c r="E132" s="238" t="s">
        <v>21</v>
      </c>
      <c r="F132" s="239" t="s">
        <v>482</v>
      </c>
      <c r="G132" s="237"/>
      <c r="H132" s="240">
        <v>1.6799999999999999</v>
      </c>
      <c r="I132" s="241"/>
      <c r="J132" s="237"/>
      <c r="K132" s="237"/>
      <c r="L132" s="242"/>
      <c r="M132" s="243"/>
      <c r="N132" s="244"/>
      <c r="O132" s="244"/>
      <c r="P132" s="244"/>
      <c r="Q132" s="244"/>
      <c r="R132" s="244"/>
      <c r="S132" s="244"/>
      <c r="T132" s="245"/>
      <c r="AT132" s="246" t="s">
        <v>158</v>
      </c>
      <c r="AU132" s="246" t="s">
        <v>85</v>
      </c>
      <c r="AV132" s="11" t="s">
        <v>85</v>
      </c>
      <c r="AW132" s="11" t="s">
        <v>38</v>
      </c>
      <c r="AX132" s="11" t="s">
        <v>75</v>
      </c>
      <c r="AY132" s="246" t="s">
        <v>146</v>
      </c>
    </row>
    <row r="133" s="11" customFormat="1">
      <c r="B133" s="236"/>
      <c r="C133" s="237"/>
      <c r="D133" s="233" t="s">
        <v>158</v>
      </c>
      <c r="E133" s="238" t="s">
        <v>21</v>
      </c>
      <c r="F133" s="239" t="s">
        <v>483</v>
      </c>
      <c r="G133" s="237"/>
      <c r="H133" s="240">
        <v>3</v>
      </c>
      <c r="I133" s="241"/>
      <c r="J133" s="237"/>
      <c r="K133" s="237"/>
      <c r="L133" s="242"/>
      <c r="M133" s="243"/>
      <c r="N133" s="244"/>
      <c r="O133" s="244"/>
      <c r="P133" s="244"/>
      <c r="Q133" s="244"/>
      <c r="R133" s="244"/>
      <c r="S133" s="244"/>
      <c r="T133" s="245"/>
      <c r="AT133" s="246" t="s">
        <v>158</v>
      </c>
      <c r="AU133" s="246" t="s">
        <v>85</v>
      </c>
      <c r="AV133" s="11" t="s">
        <v>85</v>
      </c>
      <c r="AW133" s="11" t="s">
        <v>38</v>
      </c>
      <c r="AX133" s="11" t="s">
        <v>75</v>
      </c>
      <c r="AY133" s="246" t="s">
        <v>146</v>
      </c>
    </row>
    <row r="134" s="11" customFormat="1">
      <c r="B134" s="236"/>
      <c r="C134" s="237"/>
      <c r="D134" s="233" t="s">
        <v>158</v>
      </c>
      <c r="E134" s="238" t="s">
        <v>21</v>
      </c>
      <c r="F134" s="239" t="s">
        <v>484</v>
      </c>
      <c r="G134" s="237"/>
      <c r="H134" s="240">
        <v>4.3200000000000003</v>
      </c>
      <c r="I134" s="241"/>
      <c r="J134" s="237"/>
      <c r="K134" s="237"/>
      <c r="L134" s="242"/>
      <c r="M134" s="243"/>
      <c r="N134" s="244"/>
      <c r="O134" s="244"/>
      <c r="P134" s="244"/>
      <c r="Q134" s="244"/>
      <c r="R134" s="244"/>
      <c r="S134" s="244"/>
      <c r="T134" s="245"/>
      <c r="AT134" s="246" t="s">
        <v>158</v>
      </c>
      <c r="AU134" s="246" t="s">
        <v>85</v>
      </c>
      <c r="AV134" s="11" t="s">
        <v>85</v>
      </c>
      <c r="AW134" s="11" t="s">
        <v>38</v>
      </c>
      <c r="AX134" s="11" t="s">
        <v>75</v>
      </c>
      <c r="AY134" s="246" t="s">
        <v>146</v>
      </c>
    </row>
    <row r="135" s="11" customFormat="1">
      <c r="B135" s="236"/>
      <c r="C135" s="237"/>
      <c r="D135" s="233" t="s">
        <v>158</v>
      </c>
      <c r="E135" s="238" t="s">
        <v>21</v>
      </c>
      <c r="F135" s="239" t="s">
        <v>485</v>
      </c>
      <c r="G135" s="237"/>
      <c r="H135" s="240">
        <v>4.2400000000000002</v>
      </c>
      <c r="I135" s="241"/>
      <c r="J135" s="237"/>
      <c r="K135" s="237"/>
      <c r="L135" s="242"/>
      <c r="M135" s="243"/>
      <c r="N135" s="244"/>
      <c r="O135" s="244"/>
      <c r="P135" s="244"/>
      <c r="Q135" s="244"/>
      <c r="R135" s="244"/>
      <c r="S135" s="244"/>
      <c r="T135" s="245"/>
      <c r="AT135" s="246" t="s">
        <v>158</v>
      </c>
      <c r="AU135" s="246" t="s">
        <v>85</v>
      </c>
      <c r="AV135" s="11" t="s">
        <v>85</v>
      </c>
      <c r="AW135" s="11" t="s">
        <v>38</v>
      </c>
      <c r="AX135" s="11" t="s">
        <v>75</v>
      </c>
      <c r="AY135" s="246" t="s">
        <v>146</v>
      </c>
    </row>
    <row r="136" s="12" customFormat="1">
      <c r="B136" s="247"/>
      <c r="C136" s="248"/>
      <c r="D136" s="233" t="s">
        <v>158</v>
      </c>
      <c r="E136" s="249" t="s">
        <v>21</v>
      </c>
      <c r="F136" s="250" t="s">
        <v>165</v>
      </c>
      <c r="G136" s="248"/>
      <c r="H136" s="251">
        <v>20.98</v>
      </c>
      <c r="I136" s="252"/>
      <c r="J136" s="248"/>
      <c r="K136" s="248"/>
      <c r="L136" s="253"/>
      <c r="M136" s="254"/>
      <c r="N136" s="255"/>
      <c r="O136" s="255"/>
      <c r="P136" s="255"/>
      <c r="Q136" s="255"/>
      <c r="R136" s="255"/>
      <c r="S136" s="255"/>
      <c r="T136" s="256"/>
      <c r="AT136" s="257" t="s">
        <v>158</v>
      </c>
      <c r="AU136" s="257" t="s">
        <v>85</v>
      </c>
      <c r="AV136" s="12" t="s">
        <v>154</v>
      </c>
      <c r="AW136" s="12" t="s">
        <v>38</v>
      </c>
      <c r="AX136" s="12" t="s">
        <v>83</v>
      </c>
      <c r="AY136" s="257" t="s">
        <v>146</v>
      </c>
    </row>
    <row r="137" s="10" customFormat="1" ht="29.88" customHeight="1">
      <c r="B137" s="205"/>
      <c r="C137" s="206"/>
      <c r="D137" s="207" t="s">
        <v>74</v>
      </c>
      <c r="E137" s="219" t="s">
        <v>193</v>
      </c>
      <c r="F137" s="219" t="s">
        <v>194</v>
      </c>
      <c r="G137" s="206"/>
      <c r="H137" s="206"/>
      <c r="I137" s="209"/>
      <c r="J137" s="220">
        <f>BK137</f>
        <v>0</v>
      </c>
      <c r="K137" s="206"/>
      <c r="L137" s="211"/>
      <c r="M137" s="212"/>
      <c r="N137" s="213"/>
      <c r="O137" s="213"/>
      <c r="P137" s="214">
        <f>SUM(P138:P174)</f>
        <v>0</v>
      </c>
      <c r="Q137" s="213"/>
      <c r="R137" s="214">
        <f>SUM(R138:R174)</f>
        <v>0.00083920000000000012</v>
      </c>
      <c r="S137" s="213"/>
      <c r="T137" s="215">
        <f>SUM(T138:T174)</f>
        <v>14.298084400000002</v>
      </c>
      <c r="AR137" s="216" t="s">
        <v>83</v>
      </c>
      <c r="AT137" s="217" t="s">
        <v>74</v>
      </c>
      <c r="AU137" s="217" t="s">
        <v>83</v>
      </c>
      <c r="AY137" s="216" t="s">
        <v>146</v>
      </c>
      <c r="BK137" s="218">
        <f>SUM(BK138:BK174)</f>
        <v>0</v>
      </c>
    </row>
    <row r="138" s="1" customFormat="1" ht="25.5" customHeight="1">
      <c r="B138" s="46"/>
      <c r="C138" s="221" t="s">
        <v>195</v>
      </c>
      <c r="D138" s="221" t="s">
        <v>149</v>
      </c>
      <c r="E138" s="222" t="s">
        <v>196</v>
      </c>
      <c r="F138" s="223" t="s">
        <v>197</v>
      </c>
      <c r="G138" s="224" t="s">
        <v>152</v>
      </c>
      <c r="H138" s="225">
        <v>20.98</v>
      </c>
      <c r="I138" s="226"/>
      <c r="J138" s="227">
        <f>ROUND(I138*H138,2)</f>
        <v>0</v>
      </c>
      <c r="K138" s="223" t="s">
        <v>153</v>
      </c>
      <c r="L138" s="72"/>
      <c r="M138" s="228" t="s">
        <v>21</v>
      </c>
      <c r="N138" s="229" t="s">
        <v>46</v>
      </c>
      <c r="O138" s="47"/>
      <c r="P138" s="230">
        <f>O138*H138</f>
        <v>0</v>
      </c>
      <c r="Q138" s="230">
        <v>4.0000000000000003E-05</v>
      </c>
      <c r="R138" s="230">
        <f>Q138*H138</f>
        <v>0.00083920000000000012</v>
      </c>
      <c r="S138" s="230">
        <v>0</v>
      </c>
      <c r="T138" s="231">
        <f>S138*H138</f>
        <v>0</v>
      </c>
      <c r="AR138" s="24" t="s">
        <v>154</v>
      </c>
      <c r="AT138" s="24" t="s">
        <v>149</v>
      </c>
      <c r="AU138" s="24" t="s">
        <v>85</v>
      </c>
      <c r="AY138" s="24" t="s">
        <v>146</v>
      </c>
      <c r="BE138" s="232">
        <f>IF(N138="základní",J138,0)</f>
        <v>0</v>
      </c>
      <c r="BF138" s="232">
        <f>IF(N138="snížená",J138,0)</f>
        <v>0</v>
      </c>
      <c r="BG138" s="232">
        <f>IF(N138="zákl. přenesená",J138,0)</f>
        <v>0</v>
      </c>
      <c r="BH138" s="232">
        <f>IF(N138="sníž. přenesená",J138,0)</f>
        <v>0</v>
      </c>
      <c r="BI138" s="232">
        <f>IF(N138="nulová",J138,0)</f>
        <v>0</v>
      </c>
      <c r="BJ138" s="24" t="s">
        <v>83</v>
      </c>
      <c r="BK138" s="232">
        <f>ROUND(I138*H138,2)</f>
        <v>0</v>
      </c>
      <c r="BL138" s="24" t="s">
        <v>154</v>
      </c>
      <c r="BM138" s="24" t="s">
        <v>198</v>
      </c>
    </row>
    <row r="139" s="1" customFormat="1">
      <c r="B139" s="46"/>
      <c r="C139" s="74"/>
      <c r="D139" s="233" t="s">
        <v>156</v>
      </c>
      <c r="E139" s="74"/>
      <c r="F139" s="234" t="s">
        <v>199</v>
      </c>
      <c r="G139" s="74"/>
      <c r="H139" s="74"/>
      <c r="I139" s="191"/>
      <c r="J139" s="74"/>
      <c r="K139" s="74"/>
      <c r="L139" s="72"/>
      <c r="M139" s="235"/>
      <c r="N139" s="47"/>
      <c r="O139" s="47"/>
      <c r="P139" s="47"/>
      <c r="Q139" s="47"/>
      <c r="R139" s="47"/>
      <c r="S139" s="47"/>
      <c r="T139" s="95"/>
      <c r="AT139" s="24" t="s">
        <v>156</v>
      </c>
      <c r="AU139" s="24" t="s">
        <v>85</v>
      </c>
    </row>
    <row r="140" s="11" customFormat="1">
      <c r="B140" s="236"/>
      <c r="C140" s="237"/>
      <c r="D140" s="233" t="s">
        <v>158</v>
      </c>
      <c r="E140" s="238" t="s">
        <v>21</v>
      </c>
      <c r="F140" s="239" t="s">
        <v>479</v>
      </c>
      <c r="G140" s="237"/>
      <c r="H140" s="240">
        <v>5.04</v>
      </c>
      <c r="I140" s="241"/>
      <c r="J140" s="237"/>
      <c r="K140" s="237"/>
      <c r="L140" s="242"/>
      <c r="M140" s="243"/>
      <c r="N140" s="244"/>
      <c r="O140" s="244"/>
      <c r="P140" s="244"/>
      <c r="Q140" s="244"/>
      <c r="R140" s="244"/>
      <c r="S140" s="244"/>
      <c r="T140" s="245"/>
      <c r="AT140" s="246" t="s">
        <v>158</v>
      </c>
      <c r="AU140" s="246" t="s">
        <v>85</v>
      </c>
      <c r="AV140" s="11" t="s">
        <v>85</v>
      </c>
      <c r="AW140" s="11" t="s">
        <v>38</v>
      </c>
      <c r="AX140" s="11" t="s">
        <v>75</v>
      </c>
      <c r="AY140" s="246" t="s">
        <v>146</v>
      </c>
    </row>
    <row r="141" s="11" customFormat="1">
      <c r="B141" s="236"/>
      <c r="C141" s="237"/>
      <c r="D141" s="233" t="s">
        <v>158</v>
      </c>
      <c r="E141" s="238" t="s">
        <v>21</v>
      </c>
      <c r="F141" s="239" t="s">
        <v>480</v>
      </c>
      <c r="G141" s="237"/>
      <c r="H141" s="240">
        <v>0.95999999999999996</v>
      </c>
      <c r="I141" s="241"/>
      <c r="J141" s="237"/>
      <c r="K141" s="237"/>
      <c r="L141" s="242"/>
      <c r="M141" s="243"/>
      <c r="N141" s="244"/>
      <c r="O141" s="244"/>
      <c r="P141" s="244"/>
      <c r="Q141" s="244"/>
      <c r="R141" s="244"/>
      <c r="S141" s="244"/>
      <c r="T141" s="245"/>
      <c r="AT141" s="246" t="s">
        <v>158</v>
      </c>
      <c r="AU141" s="246" t="s">
        <v>85</v>
      </c>
      <c r="AV141" s="11" t="s">
        <v>85</v>
      </c>
      <c r="AW141" s="11" t="s">
        <v>38</v>
      </c>
      <c r="AX141" s="11" t="s">
        <v>75</v>
      </c>
      <c r="AY141" s="246" t="s">
        <v>146</v>
      </c>
    </row>
    <row r="142" s="11" customFormat="1">
      <c r="B142" s="236"/>
      <c r="C142" s="237"/>
      <c r="D142" s="233" t="s">
        <v>158</v>
      </c>
      <c r="E142" s="238" t="s">
        <v>21</v>
      </c>
      <c r="F142" s="239" t="s">
        <v>481</v>
      </c>
      <c r="G142" s="237"/>
      <c r="H142" s="240">
        <v>1.74</v>
      </c>
      <c r="I142" s="241"/>
      <c r="J142" s="237"/>
      <c r="K142" s="237"/>
      <c r="L142" s="242"/>
      <c r="M142" s="243"/>
      <c r="N142" s="244"/>
      <c r="O142" s="244"/>
      <c r="P142" s="244"/>
      <c r="Q142" s="244"/>
      <c r="R142" s="244"/>
      <c r="S142" s="244"/>
      <c r="T142" s="245"/>
      <c r="AT142" s="246" t="s">
        <v>158</v>
      </c>
      <c r="AU142" s="246" t="s">
        <v>85</v>
      </c>
      <c r="AV142" s="11" t="s">
        <v>85</v>
      </c>
      <c r="AW142" s="11" t="s">
        <v>38</v>
      </c>
      <c r="AX142" s="11" t="s">
        <v>75</v>
      </c>
      <c r="AY142" s="246" t="s">
        <v>146</v>
      </c>
    </row>
    <row r="143" s="11" customFormat="1">
      <c r="B143" s="236"/>
      <c r="C143" s="237"/>
      <c r="D143" s="233" t="s">
        <v>158</v>
      </c>
      <c r="E143" s="238" t="s">
        <v>21</v>
      </c>
      <c r="F143" s="239" t="s">
        <v>482</v>
      </c>
      <c r="G143" s="237"/>
      <c r="H143" s="240">
        <v>1.6799999999999999</v>
      </c>
      <c r="I143" s="241"/>
      <c r="J143" s="237"/>
      <c r="K143" s="237"/>
      <c r="L143" s="242"/>
      <c r="M143" s="243"/>
      <c r="N143" s="244"/>
      <c r="O143" s="244"/>
      <c r="P143" s="244"/>
      <c r="Q143" s="244"/>
      <c r="R143" s="244"/>
      <c r="S143" s="244"/>
      <c r="T143" s="245"/>
      <c r="AT143" s="246" t="s">
        <v>158</v>
      </c>
      <c r="AU143" s="246" t="s">
        <v>85</v>
      </c>
      <c r="AV143" s="11" t="s">
        <v>85</v>
      </c>
      <c r="AW143" s="11" t="s">
        <v>38</v>
      </c>
      <c r="AX143" s="11" t="s">
        <v>75</v>
      </c>
      <c r="AY143" s="246" t="s">
        <v>146</v>
      </c>
    </row>
    <row r="144" s="11" customFormat="1">
      <c r="B144" s="236"/>
      <c r="C144" s="237"/>
      <c r="D144" s="233" t="s">
        <v>158</v>
      </c>
      <c r="E144" s="238" t="s">
        <v>21</v>
      </c>
      <c r="F144" s="239" t="s">
        <v>483</v>
      </c>
      <c r="G144" s="237"/>
      <c r="H144" s="240">
        <v>3</v>
      </c>
      <c r="I144" s="241"/>
      <c r="J144" s="237"/>
      <c r="K144" s="237"/>
      <c r="L144" s="242"/>
      <c r="M144" s="243"/>
      <c r="N144" s="244"/>
      <c r="O144" s="244"/>
      <c r="P144" s="244"/>
      <c r="Q144" s="244"/>
      <c r="R144" s="244"/>
      <c r="S144" s="244"/>
      <c r="T144" s="245"/>
      <c r="AT144" s="246" t="s">
        <v>158</v>
      </c>
      <c r="AU144" s="246" t="s">
        <v>85</v>
      </c>
      <c r="AV144" s="11" t="s">
        <v>85</v>
      </c>
      <c r="AW144" s="11" t="s">
        <v>38</v>
      </c>
      <c r="AX144" s="11" t="s">
        <v>75</v>
      </c>
      <c r="AY144" s="246" t="s">
        <v>146</v>
      </c>
    </row>
    <row r="145" s="11" customFormat="1">
      <c r="B145" s="236"/>
      <c r="C145" s="237"/>
      <c r="D145" s="233" t="s">
        <v>158</v>
      </c>
      <c r="E145" s="238" t="s">
        <v>21</v>
      </c>
      <c r="F145" s="239" t="s">
        <v>484</v>
      </c>
      <c r="G145" s="237"/>
      <c r="H145" s="240">
        <v>4.3200000000000003</v>
      </c>
      <c r="I145" s="241"/>
      <c r="J145" s="237"/>
      <c r="K145" s="237"/>
      <c r="L145" s="242"/>
      <c r="M145" s="243"/>
      <c r="N145" s="244"/>
      <c r="O145" s="244"/>
      <c r="P145" s="244"/>
      <c r="Q145" s="244"/>
      <c r="R145" s="244"/>
      <c r="S145" s="244"/>
      <c r="T145" s="245"/>
      <c r="AT145" s="246" t="s">
        <v>158</v>
      </c>
      <c r="AU145" s="246" t="s">
        <v>85</v>
      </c>
      <c r="AV145" s="11" t="s">
        <v>85</v>
      </c>
      <c r="AW145" s="11" t="s">
        <v>38</v>
      </c>
      <c r="AX145" s="11" t="s">
        <v>75</v>
      </c>
      <c r="AY145" s="246" t="s">
        <v>146</v>
      </c>
    </row>
    <row r="146" s="11" customFormat="1">
      <c r="B146" s="236"/>
      <c r="C146" s="237"/>
      <c r="D146" s="233" t="s">
        <v>158</v>
      </c>
      <c r="E146" s="238" t="s">
        <v>21</v>
      </c>
      <c r="F146" s="239" t="s">
        <v>485</v>
      </c>
      <c r="G146" s="237"/>
      <c r="H146" s="240">
        <v>4.2400000000000002</v>
      </c>
      <c r="I146" s="241"/>
      <c r="J146" s="237"/>
      <c r="K146" s="237"/>
      <c r="L146" s="242"/>
      <c r="M146" s="243"/>
      <c r="N146" s="244"/>
      <c r="O146" s="244"/>
      <c r="P146" s="244"/>
      <c r="Q146" s="244"/>
      <c r="R146" s="244"/>
      <c r="S146" s="244"/>
      <c r="T146" s="245"/>
      <c r="AT146" s="246" t="s">
        <v>158</v>
      </c>
      <c r="AU146" s="246" t="s">
        <v>85</v>
      </c>
      <c r="AV146" s="11" t="s">
        <v>85</v>
      </c>
      <c r="AW146" s="11" t="s">
        <v>38</v>
      </c>
      <c r="AX146" s="11" t="s">
        <v>75</v>
      </c>
      <c r="AY146" s="246" t="s">
        <v>146</v>
      </c>
    </row>
    <row r="147" s="12" customFormat="1">
      <c r="B147" s="247"/>
      <c r="C147" s="248"/>
      <c r="D147" s="233" t="s">
        <v>158</v>
      </c>
      <c r="E147" s="249" t="s">
        <v>21</v>
      </c>
      <c r="F147" s="250" t="s">
        <v>165</v>
      </c>
      <c r="G147" s="248"/>
      <c r="H147" s="251">
        <v>20.98</v>
      </c>
      <c r="I147" s="252"/>
      <c r="J147" s="248"/>
      <c r="K147" s="248"/>
      <c r="L147" s="253"/>
      <c r="M147" s="254"/>
      <c r="N147" s="255"/>
      <c r="O147" s="255"/>
      <c r="P147" s="255"/>
      <c r="Q147" s="255"/>
      <c r="R147" s="255"/>
      <c r="S147" s="255"/>
      <c r="T147" s="256"/>
      <c r="AT147" s="257" t="s">
        <v>158</v>
      </c>
      <c r="AU147" s="257" t="s">
        <v>85</v>
      </c>
      <c r="AV147" s="12" t="s">
        <v>154</v>
      </c>
      <c r="AW147" s="12" t="s">
        <v>38</v>
      </c>
      <c r="AX147" s="12" t="s">
        <v>83</v>
      </c>
      <c r="AY147" s="257" t="s">
        <v>146</v>
      </c>
    </row>
    <row r="148" s="1" customFormat="1" ht="25.5" customHeight="1">
      <c r="B148" s="46"/>
      <c r="C148" s="221" t="s">
        <v>200</v>
      </c>
      <c r="D148" s="221" t="s">
        <v>149</v>
      </c>
      <c r="E148" s="222" t="s">
        <v>493</v>
      </c>
      <c r="F148" s="223" t="s">
        <v>494</v>
      </c>
      <c r="G148" s="224" t="s">
        <v>152</v>
      </c>
      <c r="H148" s="225">
        <v>7.3200000000000003</v>
      </c>
      <c r="I148" s="226"/>
      <c r="J148" s="227">
        <f>ROUND(I148*H148,2)</f>
        <v>0</v>
      </c>
      <c r="K148" s="223" t="s">
        <v>153</v>
      </c>
      <c r="L148" s="72"/>
      <c r="M148" s="228" t="s">
        <v>21</v>
      </c>
      <c r="N148" s="229" t="s">
        <v>46</v>
      </c>
      <c r="O148" s="47"/>
      <c r="P148" s="230">
        <f>O148*H148</f>
        <v>0</v>
      </c>
      <c r="Q148" s="230">
        <v>0</v>
      </c>
      <c r="R148" s="230">
        <f>Q148*H148</f>
        <v>0</v>
      </c>
      <c r="S148" s="230">
        <v>0.089999999999999997</v>
      </c>
      <c r="T148" s="231">
        <f>S148*H148</f>
        <v>0.65880000000000005</v>
      </c>
      <c r="AR148" s="24" t="s">
        <v>243</v>
      </c>
      <c r="AT148" s="24" t="s">
        <v>149</v>
      </c>
      <c r="AU148" s="24" t="s">
        <v>85</v>
      </c>
      <c r="AY148" s="24" t="s">
        <v>146</v>
      </c>
      <c r="BE148" s="232">
        <f>IF(N148="základní",J148,0)</f>
        <v>0</v>
      </c>
      <c r="BF148" s="232">
        <f>IF(N148="snížená",J148,0)</f>
        <v>0</v>
      </c>
      <c r="BG148" s="232">
        <f>IF(N148="zákl. přenesená",J148,0)</f>
        <v>0</v>
      </c>
      <c r="BH148" s="232">
        <f>IF(N148="sníž. přenesená",J148,0)</f>
        <v>0</v>
      </c>
      <c r="BI148" s="232">
        <f>IF(N148="nulová",J148,0)</f>
        <v>0</v>
      </c>
      <c r="BJ148" s="24" t="s">
        <v>83</v>
      </c>
      <c r="BK148" s="232">
        <f>ROUND(I148*H148,2)</f>
        <v>0</v>
      </c>
      <c r="BL148" s="24" t="s">
        <v>243</v>
      </c>
      <c r="BM148" s="24" t="s">
        <v>495</v>
      </c>
    </row>
    <row r="149" s="11" customFormat="1">
      <c r="B149" s="236"/>
      <c r="C149" s="237"/>
      <c r="D149" s="233" t="s">
        <v>158</v>
      </c>
      <c r="E149" s="238" t="s">
        <v>21</v>
      </c>
      <c r="F149" s="239" t="s">
        <v>496</v>
      </c>
      <c r="G149" s="237"/>
      <c r="H149" s="240">
        <v>7.3200000000000003</v>
      </c>
      <c r="I149" s="241"/>
      <c r="J149" s="237"/>
      <c r="K149" s="237"/>
      <c r="L149" s="242"/>
      <c r="M149" s="243"/>
      <c r="N149" s="244"/>
      <c r="O149" s="244"/>
      <c r="P149" s="244"/>
      <c r="Q149" s="244"/>
      <c r="R149" s="244"/>
      <c r="S149" s="244"/>
      <c r="T149" s="245"/>
      <c r="AT149" s="246" t="s">
        <v>158</v>
      </c>
      <c r="AU149" s="246" t="s">
        <v>85</v>
      </c>
      <c r="AV149" s="11" t="s">
        <v>85</v>
      </c>
      <c r="AW149" s="11" t="s">
        <v>38</v>
      </c>
      <c r="AX149" s="11" t="s">
        <v>75</v>
      </c>
      <c r="AY149" s="246" t="s">
        <v>146</v>
      </c>
    </row>
    <row r="150" s="12" customFormat="1">
      <c r="B150" s="247"/>
      <c r="C150" s="248"/>
      <c r="D150" s="233" t="s">
        <v>158</v>
      </c>
      <c r="E150" s="249" t="s">
        <v>21</v>
      </c>
      <c r="F150" s="250" t="s">
        <v>165</v>
      </c>
      <c r="G150" s="248"/>
      <c r="H150" s="251">
        <v>7.3200000000000003</v>
      </c>
      <c r="I150" s="252"/>
      <c r="J150" s="248"/>
      <c r="K150" s="248"/>
      <c r="L150" s="253"/>
      <c r="M150" s="254"/>
      <c r="N150" s="255"/>
      <c r="O150" s="255"/>
      <c r="P150" s="255"/>
      <c r="Q150" s="255"/>
      <c r="R150" s="255"/>
      <c r="S150" s="255"/>
      <c r="T150" s="256"/>
      <c r="AT150" s="257" t="s">
        <v>158</v>
      </c>
      <c r="AU150" s="257" t="s">
        <v>85</v>
      </c>
      <c r="AV150" s="12" t="s">
        <v>154</v>
      </c>
      <c r="AW150" s="12" t="s">
        <v>38</v>
      </c>
      <c r="AX150" s="12" t="s">
        <v>83</v>
      </c>
      <c r="AY150" s="257" t="s">
        <v>146</v>
      </c>
    </row>
    <row r="151" s="1" customFormat="1" ht="25.5" customHeight="1">
      <c r="B151" s="46"/>
      <c r="C151" s="221" t="s">
        <v>193</v>
      </c>
      <c r="D151" s="221" t="s">
        <v>149</v>
      </c>
      <c r="E151" s="222" t="s">
        <v>201</v>
      </c>
      <c r="F151" s="223" t="s">
        <v>202</v>
      </c>
      <c r="G151" s="224" t="s">
        <v>152</v>
      </c>
      <c r="H151" s="225">
        <v>6</v>
      </c>
      <c r="I151" s="226"/>
      <c r="J151" s="227">
        <f>ROUND(I151*H151,2)</f>
        <v>0</v>
      </c>
      <c r="K151" s="223" t="s">
        <v>153</v>
      </c>
      <c r="L151" s="72"/>
      <c r="M151" s="228" t="s">
        <v>21</v>
      </c>
      <c r="N151" s="229" t="s">
        <v>46</v>
      </c>
      <c r="O151" s="47"/>
      <c r="P151" s="230">
        <f>O151*H151</f>
        <v>0</v>
      </c>
      <c r="Q151" s="230">
        <v>0</v>
      </c>
      <c r="R151" s="230">
        <f>Q151*H151</f>
        <v>0</v>
      </c>
      <c r="S151" s="230">
        <v>0.075999999999999998</v>
      </c>
      <c r="T151" s="231">
        <f>S151*H151</f>
        <v>0.45599999999999996</v>
      </c>
      <c r="AR151" s="24" t="s">
        <v>154</v>
      </c>
      <c r="AT151" s="24" t="s">
        <v>149</v>
      </c>
      <c r="AU151" s="24" t="s">
        <v>85</v>
      </c>
      <c r="AY151" s="24" t="s">
        <v>146</v>
      </c>
      <c r="BE151" s="232">
        <f>IF(N151="základní",J151,0)</f>
        <v>0</v>
      </c>
      <c r="BF151" s="232">
        <f>IF(N151="snížená",J151,0)</f>
        <v>0</v>
      </c>
      <c r="BG151" s="232">
        <f>IF(N151="zákl. přenesená",J151,0)</f>
        <v>0</v>
      </c>
      <c r="BH151" s="232">
        <f>IF(N151="sníž. přenesená",J151,0)</f>
        <v>0</v>
      </c>
      <c r="BI151" s="232">
        <f>IF(N151="nulová",J151,0)</f>
        <v>0</v>
      </c>
      <c r="BJ151" s="24" t="s">
        <v>83</v>
      </c>
      <c r="BK151" s="232">
        <f>ROUND(I151*H151,2)</f>
        <v>0</v>
      </c>
      <c r="BL151" s="24" t="s">
        <v>154</v>
      </c>
      <c r="BM151" s="24" t="s">
        <v>203</v>
      </c>
    </row>
    <row r="152" s="1" customFormat="1">
      <c r="B152" s="46"/>
      <c r="C152" s="74"/>
      <c r="D152" s="233" t="s">
        <v>156</v>
      </c>
      <c r="E152" s="74"/>
      <c r="F152" s="234" t="s">
        <v>204</v>
      </c>
      <c r="G152" s="74"/>
      <c r="H152" s="74"/>
      <c r="I152" s="191"/>
      <c r="J152" s="74"/>
      <c r="K152" s="74"/>
      <c r="L152" s="72"/>
      <c r="M152" s="235"/>
      <c r="N152" s="47"/>
      <c r="O152" s="47"/>
      <c r="P152" s="47"/>
      <c r="Q152" s="47"/>
      <c r="R152" s="47"/>
      <c r="S152" s="47"/>
      <c r="T152" s="95"/>
      <c r="AT152" s="24" t="s">
        <v>156</v>
      </c>
      <c r="AU152" s="24" t="s">
        <v>85</v>
      </c>
    </row>
    <row r="153" s="11" customFormat="1">
      <c r="B153" s="236"/>
      <c r="C153" s="237"/>
      <c r="D153" s="233" t="s">
        <v>158</v>
      </c>
      <c r="E153" s="238" t="s">
        <v>21</v>
      </c>
      <c r="F153" s="239" t="s">
        <v>205</v>
      </c>
      <c r="G153" s="237"/>
      <c r="H153" s="240">
        <v>6</v>
      </c>
      <c r="I153" s="241"/>
      <c r="J153" s="237"/>
      <c r="K153" s="237"/>
      <c r="L153" s="242"/>
      <c r="M153" s="243"/>
      <c r="N153" s="244"/>
      <c r="O153" s="244"/>
      <c r="P153" s="244"/>
      <c r="Q153" s="244"/>
      <c r="R153" s="244"/>
      <c r="S153" s="244"/>
      <c r="T153" s="245"/>
      <c r="AT153" s="246" t="s">
        <v>158</v>
      </c>
      <c r="AU153" s="246" t="s">
        <v>85</v>
      </c>
      <c r="AV153" s="11" t="s">
        <v>85</v>
      </c>
      <c r="AW153" s="11" t="s">
        <v>38</v>
      </c>
      <c r="AX153" s="11" t="s">
        <v>83</v>
      </c>
      <c r="AY153" s="246" t="s">
        <v>146</v>
      </c>
    </row>
    <row r="154" s="1" customFormat="1" ht="25.5" customHeight="1">
      <c r="B154" s="46"/>
      <c r="C154" s="221" t="s">
        <v>209</v>
      </c>
      <c r="D154" s="221" t="s">
        <v>149</v>
      </c>
      <c r="E154" s="222" t="s">
        <v>206</v>
      </c>
      <c r="F154" s="223" t="s">
        <v>207</v>
      </c>
      <c r="G154" s="224" t="s">
        <v>152</v>
      </c>
      <c r="H154" s="225">
        <v>20.98</v>
      </c>
      <c r="I154" s="226"/>
      <c r="J154" s="227">
        <f>ROUND(I154*H154,2)</f>
        <v>0</v>
      </c>
      <c r="K154" s="223" t="s">
        <v>153</v>
      </c>
      <c r="L154" s="72"/>
      <c r="M154" s="228" t="s">
        <v>21</v>
      </c>
      <c r="N154" s="229" t="s">
        <v>46</v>
      </c>
      <c r="O154" s="47"/>
      <c r="P154" s="230">
        <f>O154*H154</f>
        <v>0</v>
      </c>
      <c r="Q154" s="230">
        <v>0</v>
      </c>
      <c r="R154" s="230">
        <f>Q154*H154</f>
        <v>0</v>
      </c>
      <c r="S154" s="230">
        <v>0.0047800000000000004</v>
      </c>
      <c r="T154" s="231">
        <f>S154*H154</f>
        <v>0.10028440000000001</v>
      </c>
      <c r="AR154" s="24" t="s">
        <v>154</v>
      </c>
      <c r="AT154" s="24" t="s">
        <v>149</v>
      </c>
      <c r="AU154" s="24" t="s">
        <v>85</v>
      </c>
      <c r="AY154" s="24" t="s">
        <v>146</v>
      </c>
      <c r="BE154" s="232">
        <f>IF(N154="základní",J154,0)</f>
        <v>0</v>
      </c>
      <c r="BF154" s="232">
        <f>IF(N154="snížená",J154,0)</f>
        <v>0</v>
      </c>
      <c r="BG154" s="232">
        <f>IF(N154="zákl. přenesená",J154,0)</f>
        <v>0</v>
      </c>
      <c r="BH154" s="232">
        <f>IF(N154="sníž. přenesená",J154,0)</f>
        <v>0</v>
      </c>
      <c r="BI154" s="232">
        <f>IF(N154="nulová",J154,0)</f>
        <v>0</v>
      </c>
      <c r="BJ154" s="24" t="s">
        <v>83</v>
      </c>
      <c r="BK154" s="232">
        <f>ROUND(I154*H154,2)</f>
        <v>0</v>
      </c>
      <c r="BL154" s="24" t="s">
        <v>154</v>
      </c>
      <c r="BM154" s="24" t="s">
        <v>208</v>
      </c>
    </row>
    <row r="155" s="11" customFormat="1">
      <c r="B155" s="236"/>
      <c r="C155" s="237"/>
      <c r="D155" s="233" t="s">
        <v>158</v>
      </c>
      <c r="E155" s="238" t="s">
        <v>21</v>
      </c>
      <c r="F155" s="239" t="s">
        <v>479</v>
      </c>
      <c r="G155" s="237"/>
      <c r="H155" s="240">
        <v>5.04</v>
      </c>
      <c r="I155" s="241"/>
      <c r="J155" s="237"/>
      <c r="K155" s="237"/>
      <c r="L155" s="242"/>
      <c r="M155" s="243"/>
      <c r="N155" s="244"/>
      <c r="O155" s="244"/>
      <c r="P155" s="244"/>
      <c r="Q155" s="244"/>
      <c r="R155" s="244"/>
      <c r="S155" s="244"/>
      <c r="T155" s="245"/>
      <c r="AT155" s="246" t="s">
        <v>158</v>
      </c>
      <c r="AU155" s="246" t="s">
        <v>85</v>
      </c>
      <c r="AV155" s="11" t="s">
        <v>85</v>
      </c>
      <c r="AW155" s="11" t="s">
        <v>38</v>
      </c>
      <c r="AX155" s="11" t="s">
        <v>75</v>
      </c>
      <c r="AY155" s="246" t="s">
        <v>146</v>
      </c>
    </row>
    <row r="156" s="11" customFormat="1">
      <c r="B156" s="236"/>
      <c r="C156" s="237"/>
      <c r="D156" s="233" t="s">
        <v>158</v>
      </c>
      <c r="E156" s="238" t="s">
        <v>21</v>
      </c>
      <c r="F156" s="239" t="s">
        <v>480</v>
      </c>
      <c r="G156" s="237"/>
      <c r="H156" s="240">
        <v>0.95999999999999996</v>
      </c>
      <c r="I156" s="241"/>
      <c r="J156" s="237"/>
      <c r="K156" s="237"/>
      <c r="L156" s="242"/>
      <c r="M156" s="243"/>
      <c r="N156" s="244"/>
      <c r="O156" s="244"/>
      <c r="P156" s="244"/>
      <c r="Q156" s="244"/>
      <c r="R156" s="244"/>
      <c r="S156" s="244"/>
      <c r="T156" s="245"/>
      <c r="AT156" s="246" t="s">
        <v>158</v>
      </c>
      <c r="AU156" s="246" t="s">
        <v>85</v>
      </c>
      <c r="AV156" s="11" t="s">
        <v>85</v>
      </c>
      <c r="AW156" s="11" t="s">
        <v>38</v>
      </c>
      <c r="AX156" s="11" t="s">
        <v>75</v>
      </c>
      <c r="AY156" s="246" t="s">
        <v>146</v>
      </c>
    </row>
    <row r="157" s="11" customFormat="1">
      <c r="B157" s="236"/>
      <c r="C157" s="237"/>
      <c r="D157" s="233" t="s">
        <v>158</v>
      </c>
      <c r="E157" s="238" t="s">
        <v>21</v>
      </c>
      <c r="F157" s="239" t="s">
        <v>481</v>
      </c>
      <c r="G157" s="237"/>
      <c r="H157" s="240">
        <v>1.74</v>
      </c>
      <c r="I157" s="241"/>
      <c r="J157" s="237"/>
      <c r="K157" s="237"/>
      <c r="L157" s="242"/>
      <c r="M157" s="243"/>
      <c r="N157" s="244"/>
      <c r="O157" s="244"/>
      <c r="P157" s="244"/>
      <c r="Q157" s="244"/>
      <c r="R157" s="244"/>
      <c r="S157" s="244"/>
      <c r="T157" s="245"/>
      <c r="AT157" s="246" t="s">
        <v>158</v>
      </c>
      <c r="AU157" s="246" t="s">
        <v>85</v>
      </c>
      <c r="AV157" s="11" t="s">
        <v>85</v>
      </c>
      <c r="AW157" s="11" t="s">
        <v>38</v>
      </c>
      <c r="AX157" s="11" t="s">
        <v>75</v>
      </c>
      <c r="AY157" s="246" t="s">
        <v>146</v>
      </c>
    </row>
    <row r="158" s="11" customFormat="1">
      <c r="B158" s="236"/>
      <c r="C158" s="237"/>
      <c r="D158" s="233" t="s">
        <v>158</v>
      </c>
      <c r="E158" s="238" t="s">
        <v>21</v>
      </c>
      <c r="F158" s="239" t="s">
        <v>482</v>
      </c>
      <c r="G158" s="237"/>
      <c r="H158" s="240">
        <v>1.6799999999999999</v>
      </c>
      <c r="I158" s="241"/>
      <c r="J158" s="237"/>
      <c r="K158" s="237"/>
      <c r="L158" s="242"/>
      <c r="M158" s="243"/>
      <c r="N158" s="244"/>
      <c r="O158" s="244"/>
      <c r="P158" s="244"/>
      <c r="Q158" s="244"/>
      <c r="R158" s="244"/>
      <c r="S158" s="244"/>
      <c r="T158" s="245"/>
      <c r="AT158" s="246" t="s">
        <v>158</v>
      </c>
      <c r="AU158" s="246" t="s">
        <v>85</v>
      </c>
      <c r="AV158" s="11" t="s">
        <v>85</v>
      </c>
      <c r="AW158" s="11" t="s">
        <v>38</v>
      </c>
      <c r="AX158" s="11" t="s">
        <v>75</v>
      </c>
      <c r="AY158" s="246" t="s">
        <v>146</v>
      </c>
    </row>
    <row r="159" s="11" customFormat="1">
      <c r="B159" s="236"/>
      <c r="C159" s="237"/>
      <c r="D159" s="233" t="s">
        <v>158</v>
      </c>
      <c r="E159" s="238" t="s">
        <v>21</v>
      </c>
      <c r="F159" s="239" t="s">
        <v>483</v>
      </c>
      <c r="G159" s="237"/>
      <c r="H159" s="240">
        <v>3</v>
      </c>
      <c r="I159" s="241"/>
      <c r="J159" s="237"/>
      <c r="K159" s="237"/>
      <c r="L159" s="242"/>
      <c r="M159" s="243"/>
      <c r="N159" s="244"/>
      <c r="O159" s="244"/>
      <c r="P159" s="244"/>
      <c r="Q159" s="244"/>
      <c r="R159" s="244"/>
      <c r="S159" s="244"/>
      <c r="T159" s="245"/>
      <c r="AT159" s="246" t="s">
        <v>158</v>
      </c>
      <c r="AU159" s="246" t="s">
        <v>85</v>
      </c>
      <c r="AV159" s="11" t="s">
        <v>85</v>
      </c>
      <c r="AW159" s="11" t="s">
        <v>38</v>
      </c>
      <c r="AX159" s="11" t="s">
        <v>75</v>
      </c>
      <c r="AY159" s="246" t="s">
        <v>146</v>
      </c>
    </row>
    <row r="160" s="11" customFormat="1">
      <c r="B160" s="236"/>
      <c r="C160" s="237"/>
      <c r="D160" s="233" t="s">
        <v>158</v>
      </c>
      <c r="E160" s="238" t="s">
        <v>21</v>
      </c>
      <c r="F160" s="239" t="s">
        <v>484</v>
      </c>
      <c r="G160" s="237"/>
      <c r="H160" s="240">
        <v>4.3200000000000003</v>
      </c>
      <c r="I160" s="241"/>
      <c r="J160" s="237"/>
      <c r="K160" s="237"/>
      <c r="L160" s="242"/>
      <c r="M160" s="243"/>
      <c r="N160" s="244"/>
      <c r="O160" s="244"/>
      <c r="P160" s="244"/>
      <c r="Q160" s="244"/>
      <c r="R160" s="244"/>
      <c r="S160" s="244"/>
      <c r="T160" s="245"/>
      <c r="AT160" s="246" t="s">
        <v>158</v>
      </c>
      <c r="AU160" s="246" t="s">
        <v>85</v>
      </c>
      <c r="AV160" s="11" t="s">
        <v>85</v>
      </c>
      <c r="AW160" s="11" t="s">
        <v>38</v>
      </c>
      <c r="AX160" s="11" t="s">
        <v>75</v>
      </c>
      <c r="AY160" s="246" t="s">
        <v>146</v>
      </c>
    </row>
    <row r="161" s="11" customFormat="1">
      <c r="B161" s="236"/>
      <c r="C161" s="237"/>
      <c r="D161" s="233" t="s">
        <v>158</v>
      </c>
      <c r="E161" s="238" t="s">
        <v>21</v>
      </c>
      <c r="F161" s="239" t="s">
        <v>485</v>
      </c>
      <c r="G161" s="237"/>
      <c r="H161" s="240">
        <v>4.2400000000000002</v>
      </c>
      <c r="I161" s="241"/>
      <c r="J161" s="237"/>
      <c r="K161" s="237"/>
      <c r="L161" s="242"/>
      <c r="M161" s="243"/>
      <c r="N161" s="244"/>
      <c r="O161" s="244"/>
      <c r="P161" s="244"/>
      <c r="Q161" s="244"/>
      <c r="R161" s="244"/>
      <c r="S161" s="244"/>
      <c r="T161" s="245"/>
      <c r="AT161" s="246" t="s">
        <v>158</v>
      </c>
      <c r="AU161" s="246" t="s">
        <v>85</v>
      </c>
      <c r="AV161" s="11" t="s">
        <v>85</v>
      </c>
      <c r="AW161" s="11" t="s">
        <v>38</v>
      </c>
      <c r="AX161" s="11" t="s">
        <v>75</v>
      </c>
      <c r="AY161" s="246" t="s">
        <v>146</v>
      </c>
    </row>
    <row r="162" s="12" customFormat="1">
      <c r="B162" s="247"/>
      <c r="C162" s="248"/>
      <c r="D162" s="233" t="s">
        <v>158</v>
      </c>
      <c r="E162" s="249" t="s">
        <v>21</v>
      </c>
      <c r="F162" s="250" t="s">
        <v>165</v>
      </c>
      <c r="G162" s="248"/>
      <c r="H162" s="251">
        <v>20.98</v>
      </c>
      <c r="I162" s="252"/>
      <c r="J162" s="248"/>
      <c r="K162" s="248"/>
      <c r="L162" s="253"/>
      <c r="M162" s="254"/>
      <c r="N162" s="255"/>
      <c r="O162" s="255"/>
      <c r="P162" s="255"/>
      <c r="Q162" s="255"/>
      <c r="R162" s="255"/>
      <c r="S162" s="255"/>
      <c r="T162" s="256"/>
      <c r="AT162" s="257" t="s">
        <v>158</v>
      </c>
      <c r="AU162" s="257" t="s">
        <v>85</v>
      </c>
      <c r="AV162" s="12" t="s">
        <v>154</v>
      </c>
      <c r="AW162" s="12" t="s">
        <v>38</v>
      </c>
      <c r="AX162" s="12" t="s">
        <v>83</v>
      </c>
      <c r="AY162" s="257" t="s">
        <v>146</v>
      </c>
    </row>
    <row r="163" s="1" customFormat="1" ht="16.5" customHeight="1">
      <c r="B163" s="46"/>
      <c r="C163" s="221" t="s">
        <v>214</v>
      </c>
      <c r="D163" s="221" t="s">
        <v>149</v>
      </c>
      <c r="E163" s="222" t="s">
        <v>210</v>
      </c>
      <c r="F163" s="223" t="s">
        <v>211</v>
      </c>
      <c r="G163" s="224" t="s">
        <v>152</v>
      </c>
      <c r="H163" s="225">
        <v>130.83000000000001</v>
      </c>
      <c r="I163" s="226"/>
      <c r="J163" s="227">
        <f>ROUND(I163*H163,2)</f>
        <v>0</v>
      </c>
      <c r="K163" s="223" t="s">
        <v>21</v>
      </c>
      <c r="L163" s="72"/>
      <c r="M163" s="228" t="s">
        <v>21</v>
      </c>
      <c r="N163" s="229" t="s">
        <v>46</v>
      </c>
      <c r="O163" s="47"/>
      <c r="P163" s="230">
        <f>O163*H163</f>
        <v>0</v>
      </c>
      <c r="Q163" s="230">
        <v>0</v>
      </c>
      <c r="R163" s="230">
        <f>Q163*H163</f>
        <v>0</v>
      </c>
      <c r="S163" s="230">
        <v>0.10000000000000001</v>
      </c>
      <c r="T163" s="231">
        <f>S163*H163</f>
        <v>13.083000000000002</v>
      </c>
      <c r="AR163" s="24" t="s">
        <v>154</v>
      </c>
      <c r="AT163" s="24" t="s">
        <v>149</v>
      </c>
      <c r="AU163" s="24" t="s">
        <v>85</v>
      </c>
      <c r="AY163" s="24" t="s">
        <v>146</v>
      </c>
      <c r="BE163" s="232">
        <f>IF(N163="základní",J163,0)</f>
        <v>0</v>
      </c>
      <c r="BF163" s="232">
        <f>IF(N163="snížená",J163,0)</f>
        <v>0</v>
      </c>
      <c r="BG163" s="232">
        <f>IF(N163="zákl. přenesená",J163,0)</f>
        <v>0</v>
      </c>
      <c r="BH163" s="232">
        <f>IF(N163="sníž. přenesená",J163,0)</f>
        <v>0</v>
      </c>
      <c r="BI163" s="232">
        <f>IF(N163="nulová",J163,0)</f>
        <v>0</v>
      </c>
      <c r="BJ163" s="24" t="s">
        <v>83</v>
      </c>
      <c r="BK163" s="232">
        <f>ROUND(I163*H163,2)</f>
        <v>0</v>
      </c>
      <c r="BL163" s="24" t="s">
        <v>154</v>
      </c>
      <c r="BM163" s="24" t="s">
        <v>212</v>
      </c>
    </row>
    <row r="164" s="1" customFormat="1">
      <c r="B164" s="46"/>
      <c r="C164" s="74"/>
      <c r="D164" s="233" t="s">
        <v>156</v>
      </c>
      <c r="E164" s="74"/>
      <c r="F164" s="234" t="s">
        <v>213</v>
      </c>
      <c r="G164" s="74"/>
      <c r="H164" s="74"/>
      <c r="I164" s="191"/>
      <c r="J164" s="74"/>
      <c r="K164" s="74"/>
      <c r="L164" s="72"/>
      <c r="M164" s="235"/>
      <c r="N164" s="47"/>
      <c r="O164" s="47"/>
      <c r="P164" s="47"/>
      <c r="Q164" s="47"/>
      <c r="R164" s="47"/>
      <c r="S164" s="47"/>
      <c r="T164" s="95"/>
      <c r="AT164" s="24" t="s">
        <v>156</v>
      </c>
      <c r="AU164" s="24" t="s">
        <v>85</v>
      </c>
    </row>
    <row r="165" s="11" customFormat="1">
      <c r="B165" s="236"/>
      <c r="C165" s="237"/>
      <c r="D165" s="233" t="s">
        <v>158</v>
      </c>
      <c r="E165" s="238" t="s">
        <v>21</v>
      </c>
      <c r="F165" s="239" t="s">
        <v>486</v>
      </c>
      <c r="G165" s="237"/>
      <c r="H165" s="240">
        <v>26.899999999999999</v>
      </c>
      <c r="I165" s="241"/>
      <c r="J165" s="237"/>
      <c r="K165" s="237"/>
      <c r="L165" s="242"/>
      <c r="M165" s="243"/>
      <c r="N165" s="244"/>
      <c r="O165" s="244"/>
      <c r="P165" s="244"/>
      <c r="Q165" s="244"/>
      <c r="R165" s="244"/>
      <c r="S165" s="244"/>
      <c r="T165" s="245"/>
      <c r="AT165" s="246" t="s">
        <v>158</v>
      </c>
      <c r="AU165" s="246" t="s">
        <v>85</v>
      </c>
      <c r="AV165" s="11" t="s">
        <v>85</v>
      </c>
      <c r="AW165" s="11" t="s">
        <v>38</v>
      </c>
      <c r="AX165" s="11" t="s">
        <v>75</v>
      </c>
      <c r="AY165" s="246" t="s">
        <v>146</v>
      </c>
    </row>
    <row r="166" s="11" customFormat="1">
      <c r="B166" s="236"/>
      <c r="C166" s="237"/>
      <c r="D166" s="233" t="s">
        <v>158</v>
      </c>
      <c r="E166" s="238" t="s">
        <v>21</v>
      </c>
      <c r="F166" s="239" t="s">
        <v>487</v>
      </c>
      <c r="G166" s="237"/>
      <c r="H166" s="240">
        <v>11.390000000000001</v>
      </c>
      <c r="I166" s="241"/>
      <c r="J166" s="237"/>
      <c r="K166" s="237"/>
      <c r="L166" s="242"/>
      <c r="M166" s="243"/>
      <c r="N166" s="244"/>
      <c r="O166" s="244"/>
      <c r="P166" s="244"/>
      <c r="Q166" s="244"/>
      <c r="R166" s="244"/>
      <c r="S166" s="244"/>
      <c r="T166" s="245"/>
      <c r="AT166" s="246" t="s">
        <v>158</v>
      </c>
      <c r="AU166" s="246" t="s">
        <v>85</v>
      </c>
      <c r="AV166" s="11" t="s">
        <v>85</v>
      </c>
      <c r="AW166" s="11" t="s">
        <v>38</v>
      </c>
      <c r="AX166" s="11" t="s">
        <v>75</v>
      </c>
      <c r="AY166" s="246" t="s">
        <v>146</v>
      </c>
    </row>
    <row r="167" s="11" customFormat="1">
      <c r="B167" s="236"/>
      <c r="C167" s="237"/>
      <c r="D167" s="233" t="s">
        <v>158</v>
      </c>
      <c r="E167" s="238" t="s">
        <v>21</v>
      </c>
      <c r="F167" s="239" t="s">
        <v>488</v>
      </c>
      <c r="G167" s="237"/>
      <c r="H167" s="240">
        <v>13.32</v>
      </c>
      <c r="I167" s="241"/>
      <c r="J167" s="237"/>
      <c r="K167" s="237"/>
      <c r="L167" s="242"/>
      <c r="M167" s="243"/>
      <c r="N167" s="244"/>
      <c r="O167" s="244"/>
      <c r="P167" s="244"/>
      <c r="Q167" s="244"/>
      <c r="R167" s="244"/>
      <c r="S167" s="244"/>
      <c r="T167" s="245"/>
      <c r="AT167" s="246" t="s">
        <v>158</v>
      </c>
      <c r="AU167" s="246" t="s">
        <v>85</v>
      </c>
      <c r="AV167" s="11" t="s">
        <v>85</v>
      </c>
      <c r="AW167" s="11" t="s">
        <v>38</v>
      </c>
      <c r="AX167" s="11" t="s">
        <v>75</v>
      </c>
      <c r="AY167" s="246" t="s">
        <v>146</v>
      </c>
    </row>
    <row r="168" s="11" customFormat="1">
      <c r="B168" s="236"/>
      <c r="C168" s="237"/>
      <c r="D168" s="233" t="s">
        <v>158</v>
      </c>
      <c r="E168" s="238" t="s">
        <v>21</v>
      </c>
      <c r="F168" s="239" t="s">
        <v>489</v>
      </c>
      <c r="G168" s="237"/>
      <c r="H168" s="240">
        <v>13</v>
      </c>
      <c r="I168" s="241"/>
      <c r="J168" s="237"/>
      <c r="K168" s="237"/>
      <c r="L168" s="242"/>
      <c r="M168" s="243"/>
      <c r="N168" s="244"/>
      <c r="O168" s="244"/>
      <c r="P168" s="244"/>
      <c r="Q168" s="244"/>
      <c r="R168" s="244"/>
      <c r="S168" s="244"/>
      <c r="T168" s="245"/>
      <c r="AT168" s="246" t="s">
        <v>158</v>
      </c>
      <c r="AU168" s="246" t="s">
        <v>85</v>
      </c>
      <c r="AV168" s="11" t="s">
        <v>85</v>
      </c>
      <c r="AW168" s="11" t="s">
        <v>38</v>
      </c>
      <c r="AX168" s="11" t="s">
        <v>75</v>
      </c>
      <c r="AY168" s="246" t="s">
        <v>146</v>
      </c>
    </row>
    <row r="169" s="11" customFormat="1">
      <c r="B169" s="236"/>
      <c r="C169" s="237"/>
      <c r="D169" s="233" t="s">
        <v>158</v>
      </c>
      <c r="E169" s="238" t="s">
        <v>21</v>
      </c>
      <c r="F169" s="239" t="s">
        <v>490</v>
      </c>
      <c r="G169" s="237"/>
      <c r="H169" s="240">
        <v>19.719999999999999</v>
      </c>
      <c r="I169" s="241"/>
      <c r="J169" s="237"/>
      <c r="K169" s="237"/>
      <c r="L169" s="242"/>
      <c r="M169" s="243"/>
      <c r="N169" s="244"/>
      <c r="O169" s="244"/>
      <c r="P169" s="244"/>
      <c r="Q169" s="244"/>
      <c r="R169" s="244"/>
      <c r="S169" s="244"/>
      <c r="T169" s="245"/>
      <c r="AT169" s="246" t="s">
        <v>158</v>
      </c>
      <c r="AU169" s="246" t="s">
        <v>85</v>
      </c>
      <c r="AV169" s="11" t="s">
        <v>85</v>
      </c>
      <c r="AW169" s="11" t="s">
        <v>38</v>
      </c>
      <c r="AX169" s="11" t="s">
        <v>75</v>
      </c>
      <c r="AY169" s="246" t="s">
        <v>146</v>
      </c>
    </row>
    <row r="170" s="11" customFormat="1">
      <c r="B170" s="236"/>
      <c r="C170" s="237"/>
      <c r="D170" s="233" t="s">
        <v>158</v>
      </c>
      <c r="E170" s="238" t="s">
        <v>21</v>
      </c>
      <c r="F170" s="239" t="s">
        <v>491</v>
      </c>
      <c r="G170" s="237"/>
      <c r="H170" s="240">
        <v>24.850000000000001</v>
      </c>
      <c r="I170" s="241"/>
      <c r="J170" s="237"/>
      <c r="K170" s="237"/>
      <c r="L170" s="242"/>
      <c r="M170" s="243"/>
      <c r="N170" s="244"/>
      <c r="O170" s="244"/>
      <c r="P170" s="244"/>
      <c r="Q170" s="244"/>
      <c r="R170" s="244"/>
      <c r="S170" s="244"/>
      <c r="T170" s="245"/>
      <c r="AT170" s="246" t="s">
        <v>158</v>
      </c>
      <c r="AU170" s="246" t="s">
        <v>85</v>
      </c>
      <c r="AV170" s="11" t="s">
        <v>85</v>
      </c>
      <c r="AW170" s="11" t="s">
        <v>38</v>
      </c>
      <c r="AX170" s="11" t="s">
        <v>75</v>
      </c>
      <c r="AY170" s="246" t="s">
        <v>146</v>
      </c>
    </row>
    <row r="171" s="11" customFormat="1">
      <c r="B171" s="236"/>
      <c r="C171" s="237"/>
      <c r="D171" s="233" t="s">
        <v>158</v>
      </c>
      <c r="E171" s="238" t="s">
        <v>21</v>
      </c>
      <c r="F171" s="239" t="s">
        <v>492</v>
      </c>
      <c r="G171" s="237"/>
      <c r="H171" s="240">
        <v>21.649999999999999</v>
      </c>
      <c r="I171" s="241"/>
      <c r="J171" s="237"/>
      <c r="K171" s="237"/>
      <c r="L171" s="242"/>
      <c r="M171" s="243"/>
      <c r="N171" s="244"/>
      <c r="O171" s="244"/>
      <c r="P171" s="244"/>
      <c r="Q171" s="244"/>
      <c r="R171" s="244"/>
      <c r="S171" s="244"/>
      <c r="T171" s="245"/>
      <c r="AT171" s="246" t="s">
        <v>158</v>
      </c>
      <c r="AU171" s="246" t="s">
        <v>85</v>
      </c>
      <c r="AV171" s="11" t="s">
        <v>85</v>
      </c>
      <c r="AW171" s="11" t="s">
        <v>38</v>
      </c>
      <c r="AX171" s="11" t="s">
        <v>75</v>
      </c>
      <c r="AY171" s="246" t="s">
        <v>146</v>
      </c>
    </row>
    <row r="172" s="12" customFormat="1">
      <c r="B172" s="247"/>
      <c r="C172" s="248"/>
      <c r="D172" s="233" t="s">
        <v>158</v>
      </c>
      <c r="E172" s="249" t="s">
        <v>21</v>
      </c>
      <c r="F172" s="250" t="s">
        <v>165</v>
      </c>
      <c r="G172" s="248"/>
      <c r="H172" s="251">
        <v>130.83000000000001</v>
      </c>
      <c r="I172" s="252"/>
      <c r="J172" s="248"/>
      <c r="K172" s="248"/>
      <c r="L172" s="253"/>
      <c r="M172" s="254"/>
      <c r="N172" s="255"/>
      <c r="O172" s="255"/>
      <c r="P172" s="255"/>
      <c r="Q172" s="255"/>
      <c r="R172" s="255"/>
      <c r="S172" s="255"/>
      <c r="T172" s="256"/>
      <c r="AT172" s="257" t="s">
        <v>158</v>
      </c>
      <c r="AU172" s="257" t="s">
        <v>85</v>
      </c>
      <c r="AV172" s="12" t="s">
        <v>154</v>
      </c>
      <c r="AW172" s="12" t="s">
        <v>38</v>
      </c>
      <c r="AX172" s="12" t="s">
        <v>83</v>
      </c>
      <c r="AY172" s="257" t="s">
        <v>146</v>
      </c>
    </row>
    <row r="173" s="1" customFormat="1" ht="16.5" customHeight="1">
      <c r="B173" s="46"/>
      <c r="C173" s="221" t="s">
        <v>221</v>
      </c>
      <c r="D173" s="221" t="s">
        <v>149</v>
      </c>
      <c r="E173" s="222" t="s">
        <v>215</v>
      </c>
      <c r="F173" s="223" t="s">
        <v>216</v>
      </c>
      <c r="G173" s="224" t="s">
        <v>217</v>
      </c>
      <c r="H173" s="225">
        <v>1</v>
      </c>
      <c r="I173" s="226"/>
      <c r="J173" s="227">
        <f>ROUND(I173*H173,2)</f>
        <v>0</v>
      </c>
      <c r="K173" s="223" t="s">
        <v>21</v>
      </c>
      <c r="L173" s="72"/>
      <c r="M173" s="228" t="s">
        <v>21</v>
      </c>
      <c r="N173" s="229" t="s">
        <v>46</v>
      </c>
      <c r="O173" s="47"/>
      <c r="P173" s="230">
        <f>O173*H173</f>
        <v>0</v>
      </c>
      <c r="Q173" s="230">
        <v>0</v>
      </c>
      <c r="R173" s="230">
        <f>Q173*H173</f>
        <v>0</v>
      </c>
      <c r="S173" s="230">
        <v>0</v>
      </c>
      <c r="T173" s="231">
        <f>S173*H173</f>
        <v>0</v>
      </c>
      <c r="AR173" s="24" t="s">
        <v>154</v>
      </c>
      <c r="AT173" s="24" t="s">
        <v>149</v>
      </c>
      <c r="AU173" s="24" t="s">
        <v>85</v>
      </c>
      <c r="AY173" s="24" t="s">
        <v>146</v>
      </c>
      <c r="BE173" s="232">
        <f>IF(N173="základní",J173,0)</f>
        <v>0</v>
      </c>
      <c r="BF173" s="232">
        <f>IF(N173="snížená",J173,0)</f>
        <v>0</v>
      </c>
      <c r="BG173" s="232">
        <f>IF(N173="zákl. přenesená",J173,0)</f>
        <v>0</v>
      </c>
      <c r="BH173" s="232">
        <f>IF(N173="sníž. přenesená",J173,0)</f>
        <v>0</v>
      </c>
      <c r="BI173" s="232">
        <f>IF(N173="nulová",J173,0)</f>
        <v>0</v>
      </c>
      <c r="BJ173" s="24" t="s">
        <v>83</v>
      </c>
      <c r="BK173" s="232">
        <f>ROUND(I173*H173,2)</f>
        <v>0</v>
      </c>
      <c r="BL173" s="24" t="s">
        <v>154</v>
      </c>
      <c r="BM173" s="24" t="s">
        <v>218</v>
      </c>
    </row>
    <row r="174" s="1" customFormat="1">
      <c r="B174" s="46"/>
      <c r="C174" s="74"/>
      <c r="D174" s="233" t="s">
        <v>156</v>
      </c>
      <c r="E174" s="74"/>
      <c r="F174" s="234" t="s">
        <v>213</v>
      </c>
      <c r="G174" s="74"/>
      <c r="H174" s="74"/>
      <c r="I174" s="191"/>
      <c r="J174" s="74"/>
      <c r="K174" s="74"/>
      <c r="L174" s="72"/>
      <c r="M174" s="235"/>
      <c r="N174" s="47"/>
      <c r="O174" s="47"/>
      <c r="P174" s="47"/>
      <c r="Q174" s="47"/>
      <c r="R174" s="47"/>
      <c r="S174" s="47"/>
      <c r="T174" s="95"/>
      <c r="AT174" s="24" t="s">
        <v>156</v>
      </c>
      <c r="AU174" s="24" t="s">
        <v>85</v>
      </c>
    </row>
    <row r="175" s="10" customFormat="1" ht="29.88" customHeight="1">
      <c r="B175" s="205"/>
      <c r="C175" s="206"/>
      <c r="D175" s="207" t="s">
        <v>74</v>
      </c>
      <c r="E175" s="219" t="s">
        <v>219</v>
      </c>
      <c r="F175" s="219" t="s">
        <v>220</v>
      </c>
      <c r="G175" s="206"/>
      <c r="H175" s="206"/>
      <c r="I175" s="209"/>
      <c r="J175" s="220">
        <f>BK175</f>
        <v>0</v>
      </c>
      <c r="K175" s="206"/>
      <c r="L175" s="211"/>
      <c r="M175" s="212"/>
      <c r="N175" s="213"/>
      <c r="O175" s="213"/>
      <c r="P175" s="214">
        <f>SUM(P176:P184)</f>
        <v>0</v>
      </c>
      <c r="Q175" s="213"/>
      <c r="R175" s="214">
        <f>SUM(R176:R184)</f>
        <v>0</v>
      </c>
      <c r="S175" s="213"/>
      <c r="T175" s="215">
        <f>SUM(T176:T184)</f>
        <v>0</v>
      </c>
      <c r="AR175" s="216" t="s">
        <v>83</v>
      </c>
      <c r="AT175" s="217" t="s">
        <v>74</v>
      </c>
      <c r="AU175" s="217" t="s">
        <v>83</v>
      </c>
      <c r="AY175" s="216" t="s">
        <v>146</v>
      </c>
      <c r="BK175" s="218">
        <f>SUM(BK176:BK184)</f>
        <v>0</v>
      </c>
    </row>
    <row r="176" s="1" customFormat="1" ht="38.25" customHeight="1">
      <c r="B176" s="46"/>
      <c r="C176" s="221" t="s">
        <v>227</v>
      </c>
      <c r="D176" s="221" t="s">
        <v>149</v>
      </c>
      <c r="E176" s="222" t="s">
        <v>497</v>
      </c>
      <c r="F176" s="223" t="s">
        <v>498</v>
      </c>
      <c r="G176" s="224" t="s">
        <v>224</v>
      </c>
      <c r="H176" s="225">
        <v>15.304</v>
      </c>
      <c r="I176" s="226"/>
      <c r="J176" s="227">
        <f>ROUND(I176*H176,2)</f>
        <v>0</v>
      </c>
      <c r="K176" s="223" t="s">
        <v>153</v>
      </c>
      <c r="L176" s="72"/>
      <c r="M176" s="228" t="s">
        <v>21</v>
      </c>
      <c r="N176" s="229" t="s">
        <v>46</v>
      </c>
      <c r="O176" s="47"/>
      <c r="P176" s="230">
        <f>O176*H176</f>
        <v>0</v>
      </c>
      <c r="Q176" s="230">
        <v>0</v>
      </c>
      <c r="R176" s="230">
        <f>Q176*H176</f>
        <v>0</v>
      </c>
      <c r="S176" s="230">
        <v>0</v>
      </c>
      <c r="T176" s="231">
        <f>S176*H176</f>
        <v>0</v>
      </c>
      <c r="AR176" s="24" t="s">
        <v>154</v>
      </c>
      <c r="AT176" s="24" t="s">
        <v>149</v>
      </c>
      <c r="AU176" s="24" t="s">
        <v>85</v>
      </c>
      <c r="AY176" s="24" t="s">
        <v>146</v>
      </c>
      <c r="BE176" s="232">
        <f>IF(N176="základní",J176,0)</f>
        <v>0</v>
      </c>
      <c r="BF176" s="232">
        <f>IF(N176="snížená",J176,0)</f>
        <v>0</v>
      </c>
      <c r="BG176" s="232">
        <f>IF(N176="zákl. přenesená",J176,0)</f>
        <v>0</v>
      </c>
      <c r="BH176" s="232">
        <f>IF(N176="sníž. přenesená",J176,0)</f>
        <v>0</v>
      </c>
      <c r="BI176" s="232">
        <f>IF(N176="nulová",J176,0)</f>
        <v>0</v>
      </c>
      <c r="BJ176" s="24" t="s">
        <v>83</v>
      </c>
      <c r="BK176" s="232">
        <f>ROUND(I176*H176,2)</f>
        <v>0</v>
      </c>
      <c r="BL176" s="24" t="s">
        <v>154</v>
      </c>
      <c r="BM176" s="24" t="s">
        <v>225</v>
      </c>
    </row>
    <row r="177" s="1" customFormat="1">
      <c r="B177" s="46"/>
      <c r="C177" s="74"/>
      <c r="D177" s="233" t="s">
        <v>156</v>
      </c>
      <c r="E177" s="74"/>
      <c r="F177" s="234" t="s">
        <v>226</v>
      </c>
      <c r="G177" s="74"/>
      <c r="H177" s="74"/>
      <c r="I177" s="191"/>
      <c r="J177" s="74"/>
      <c r="K177" s="74"/>
      <c r="L177" s="72"/>
      <c r="M177" s="235"/>
      <c r="N177" s="47"/>
      <c r="O177" s="47"/>
      <c r="P177" s="47"/>
      <c r="Q177" s="47"/>
      <c r="R177" s="47"/>
      <c r="S177" s="47"/>
      <c r="T177" s="95"/>
      <c r="AT177" s="24" t="s">
        <v>156</v>
      </c>
      <c r="AU177" s="24" t="s">
        <v>85</v>
      </c>
    </row>
    <row r="178" s="1" customFormat="1" ht="25.5" customHeight="1">
      <c r="B178" s="46"/>
      <c r="C178" s="221" t="s">
        <v>232</v>
      </c>
      <c r="D178" s="221" t="s">
        <v>149</v>
      </c>
      <c r="E178" s="222" t="s">
        <v>228</v>
      </c>
      <c r="F178" s="223" t="s">
        <v>229</v>
      </c>
      <c r="G178" s="224" t="s">
        <v>224</v>
      </c>
      <c r="H178" s="225">
        <v>15.304</v>
      </c>
      <c r="I178" s="226"/>
      <c r="J178" s="227">
        <f>ROUND(I178*H178,2)</f>
        <v>0</v>
      </c>
      <c r="K178" s="223" t="s">
        <v>153</v>
      </c>
      <c r="L178" s="72"/>
      <c r="M178" s="228" t="s">
        <v>21</v>
      </c>
      <c r="N178" s="229" t="s">
        <v>46</v>
      </c>
      <c r="O178" s="47"/>
      <c r="P178" s="230">
        <f>O178*H178</f>
        <v>0</v>
      </c>
      <c r="Q178" s="230">
        <v>0</v>
      </c>
      <c r="R178" s="230">
        <f>Q178*H178</f>
        <v>0</v>
      </c>
      <c r="S178" s="230">
        <v>0</v>
      </c>
      <c r="T178" s="231">
        <f>S178*H178</f>
        <v>0</v>
      </c>
      <c r="AR178" s="24" t="s">
        <v>154</v>
      </c>
      <c r="AT178" s="24" t="s">
        <v>149</v>
      </c>
      <c r="AU178" s="24" t="s">
        <v>85</v>
      </c>
      <c r="AY178" s="24" t="s">
        <v>146</v>
      </c>
      <c r="BE178" s="232">
        <f>IF(N178="základní",J178,0)</f>
        <v>0</v>
      </c>
      <c r="BF178" s="232">
        <f>IF(N178="snížená",J178,0)</f>
        <v>0</v>
      </c>
      <c r="BG178" s="232">
        <f>IF(N178="zákl. přenesená",J178,0)</f>
        <v>0</v>
      </c>
      <c r="BH178" s="232">
        <f>IF(N178="sníž. přenesená",J178,0)</f>
        <v>0</v>
      </c>
      <c r="BI178" s="232">
        <f>IF(N178="nulová",J178,0)</f>
        <v>0</v>
      </c>
      <c r="BJ178" s="24" t="s">
        <v>83</v>
      </c>
      <c r="BK178" s="232">
        <f>ROUND(I178*H178,2)</f>
        <v>0</v>
      </c>
      <c r="BL178" s="24" t="s">
        <v>154</v>
      </c>
      <c r="BM178" s="24" t="s">
        <v>230</v>
      </c>
    </row>
    <row r="179" s="1" customFormat="1">
      <c r="B179" s="46"/>
      <c r="C179" s="74"/>
      <c r="D179" s="233" t="s">
        <v>156</v>
      </c>
      <c r="E179" s="74"/>
      <c r="F179" s="234" t="s">
        <v>231</v>
      </c>
      <c r="G179" s="74"/>
      <c r="H179" s="74"/>
      <c r="I179" s="191"/>
      <c r="J179" s="74"/>
      <c r="K179" s="74"/>
      <c r="L179" s="72"/>
      <c r="M179" s="235"/>
      <c r="N179" s="47"/>
      <c r="O179" s="47"/>
      <c r="P179" s="47"/>
      <c r="Q179" s="47"/>
      <c r="R179" s="47"/>
      <c r="S179" s="47"/>
      <c r="T179" s="95"/>
      <c r="AT179" s="24" t="s">
        <v>156</v>
      </c>
      <c r="AU179" s="24" t="s">
        <v>85</v>
      </c>
    </row>
    <row r="180" s="1" customFormat="1" ht="25.5" customHeight="1">
      <c r="B180" s="46"/>
      <c r="C180" s="221" t="s">
        <v>10</v>
      </c>
      <c r="D180" s="221" t="s">
        <v>149</v>
      </c>
      <c r="E180" s="222" t="s">
        <v>233</v>
      </c>
      <c r="F180" s="223" t="s">
        <v>234</v>
      </c>
      <c r="G180" s="224" t="s">
        <v>224</v>
      </c>
      <c r="H180" s="225">
        <v>229.56</v>
      </c>
      <c r="I180" s="226"/>
      <c r="J180" s="227">
        <f>ROUND(I180*H180,2)</f>
        <v>0</v>
      </c>
      <c r="K180" s="223" t="s">
        <v>153</v>
      </c>
      <c r="L180" s="72"/>
      <c r="M180" s="228" t="s">
        <v>21</v>
      </c>
      <c r="N180" s="229" t="s">
        <v>46</v>
      </c>
      <c r="O180" s="47"/>
      <c r="P180" s="230">
        <f>O180*H180</f>
        <v>0</v>
      </c>
      <c r="Q180" s="230">
        <v>0</v>
      </c>
      <c r="R180" s="230">
        <f>Q180*H180</f>
        <v>0</v>
      </c>
      <c r="S180" s="230">
        <v>0</v>
      </c>
      <c r="T180" s="231">
        <f>S180*H180</f>
        <v>0</v>
      </c>
      <c r="AR180" s="24" t="s">
        <v>154</v>
      </c>
      <c r="AT180" s="24" t="s">
        <v>149</v>
      </c>
      <c r="AU180" s="24" t="s">
        <v>85</v>
      </c>
      <c r="AY180" s="24" t="s">
        <v>146</v>
      </c>
      <c r="BE180" s="232">
        <f>IF(N180="základní",J180,0)</f>
        <v>0</v>
      </c>
      <c r="BF180" s="232">
        <f>IF(N180="snížená",J180,0)</f>
        <v>0</v>
      </c>
      <c r="BG180" s="232">
        <f>IF(N180="zákl. přenesená",J180,0)</f>
        <v>0</v>
      </c>
      <c r="BH180" s="232">
        <f>IF(N180="sníž. přenesená",J180,0)</f>
        <v>0</v>
      </c>
      <c r="BI180" s="232">
        <f>IF(N180="nulová",J180,0)</f>
        <v>0</v>
      </c>
      <c r="BJ180" s="24" t="s">
        <v>83</v>
      </c>
      <c r="BK180" s="232">
        <f>ROUND(I180*H180,2)</f>
        <v>0</v>
      </c>
      <c r="BL180" s="24" t="s">
        <v>154</v>
      </c>
      <c r="BM180" s="24" t="s">
        <v>235</v>
      </c>
    </row>
    <row r="181" s="1" customFormat="1">
      <c r="B181" s="46"/>
      <c r="C181" s="74"/>
      <c r="D181" s="233" t="s">
        <v>156</v>
      </c>
      <c r="E181" s="74"/>
      <c r="F181" s="234" t="s">
        <v>231</v>
      </c>
      <c r="G181" s="74"/>
      <c r="H181" s="74"/>
      <c r="I181" s="191"/>
      <c r="J181" s="74"/>
      <c r="K181" s="74"/>
      <c r="L181" s="72"/>
      <c r="M181" s="235"/>
      <c r="N181" s="47"/>
      <c r="O181" s="47"/>
      <c r="P181" s="47"/>
      <c r="Q181" s="47"/>
      <c r="R181" s="47"/>
      <c r="S181" s="47"/>
      <c r="T181" s="95"/>
      <c r="AT181" s="24" t="s">
        <v>156</v>
      </c>
      <c r="AU181" s="24" t="s">
        <v>85</v>
      </c>
    </row>
    <row r="182" s="11" customFormat="1">
      <c r="B182" s="236"/>
      <c r="C182" s="237"/>
      <c r="D182" s="233" t="s">
        <v>158</v>
      </c>
      <c r="E182" s="237"/>
      <c r="F182" s="239" t="s">
        <v>499</v>
      </c>
      <c r="G182" s="237"/>
      <c r="H182" s="240">
        <v>229.56</v>
      </c>
      <c r="I182" s="241"/>
      <c r="J182" s="237"/>
      <c r="K182" s="237"/>
      <c r="L182" s="242"/>
      <c r="M182" s="243"/>
      <c r="N182" s="244"/>
      <c r="O182" s="244"/>
      <c r="P182" s="244"/>
      <c r="Q182" s="244"/>
      <c r="R182" s="244"/>
      <c r="S182" s="244"/>
      <c r="T182" s="245"/>
      <c r="AT182" s="246" t="s">
        <v>158</v>
      </c>
      <c r="AU182" s="246" t="s">
        <v>85</v>
      </c>
      <c r="AV182" s="11" t="s">
        <v>85</v>
      </c>
      <c r="AW182" s="11" t="s">
        <v>6</v>
      </c>
      <c r="AX182" s="11" t="s">
        <v>83</v>
      </c>
      <c r="AY182" s="246" t="s">
        <v>146</v>
      </c>
    </row>
    <row r="183" s="1" customFormat="1" ht="38.25" customHeight="1">
      <c r="B183" s="46"/>
      <c r="C183" s="221" t="s">
        <v>243</v>
      </c>
      <c r="D183" s="221" t="s">
        <v>149</v>
      </c>
      <c r="E183" s="222" t="s">
        <v>237</v>
      </c>
      <c r="F183" s="223" t="s">
        <v>238</v>
      </c>
      <c r="G183" s="224" t="s">
        <v>224</v>
      </c>
      <c r="H183" s="225">
        <v>0.59199999999999997</v>
      </c>
      <c r="I183" s="226"/>
      <c r="J183" s="227">
        <f>ROUND(I183*H183,2)</f>
        <v>0</v>
      </c>
      <c r="K183" s="223" t="s">
        <v>153</v>
      </c>
      <c r="L183" s="72"/>
      <c r="M183" s="228" t="s">
        <v>21</v>
      </c>
      <c r="N183" s="229" t="s">
        <v>46</v>
      </c>
      <c r="O183" s="47"/>
      <c r="P183" s="230">
        <f>O183*H183</f>
        <v>0</v>
      </c>
      <c r="Q183" s="230">
        <v>0</v>
      </c>
      <c r="R183" s="230">
        <f>Q183*H183</f>
        <v>0</v>
      </c>
      <c r="S183" s="230">
        <v>0</v>
      </c>
      <c r="T183" s="231">
        <f>S183*H183</f>
        <v>0</v>
      </c>
      <c r="AR183" s="24" t="s">
        <v>154</v>
      </c>
      <c r="AT183" s="24" t="s">
        <v>149</v>
      </c>
      <c r="AU183" s="24" t="s">
        <v>85</v>
      </c>
      <c r="AY183" s="24" t="s">
        <v>146</v>
      </c>
      <c r="BE183" s="232">
        <f>IF(N183="základní",J183,0)</f>
        <v>0</v>
      </c>
      <c r="BF183" s="232">
        <f>IF(N183="snížená",J183,0)</f>
        <v>0</v>
      </c>
      <c r="BG183" s="232">
        <f>IF(N183="zákl. přenesená",J183,0)</f>
        <v>0</v>
      </c>
      <c r="BH183" s="232">
        <f>IF(N183="sníž. přenesená",J183,0)</f>
        <v>0</v>
      </c>
      <c r="BI183" s="232">
        <f>IF(N183="nulová",J183,0)</f>
        <v>0</v>
      </c>
      <c r="BJ183" s="24" t="s">
        <v>83</v>
      </c>
      <c r="BK183" s="232">
        <f>ROUND(I183*H183,2)</f>
        <v>0</v>
      </c>
      <c r="BL183" s="24" t="s">
        <v>154</v>
      </c>
      <c r="BM183" s="24" t="s">
        <v>239</v>
      </c>
    </row>
    <row r="184" s="1" customFormat="1">
      <c r="B184" s="46"/>
      <c r="C184" s="74"/>
      <c r="D184" s="233" t="s">
        <v>156</v>
      </c>
      <c r="E184" s="74"/>
      <c r="F184" s="234" t="s">
        <v>240</v>
      </c>
      <c r="G184" s="74"/>
      <c r="H184" s="74"/>
      <c r="I184" s="191"/>
      <c r="J184" s="74"/>
      <c r="K184" s="74"/>
      <c r="L184" s="72"/>
      <c r="M184" s="235"/>
      <c r="N184" s="47"/>
      <c r="O184" s="47"/>
      <c r="P184" s="47"/>
      <c r="Q184" s="47"/>
      <c r="R184" s="47"/>
      <c r="S184" s="47"/>
      <c r="T184" s="95"/>
      <c r="AT184" s="24" t="s">
        <v>156</v>
      </c>
      <c r="AU184" s="24" t="s">
        <v>85</v>
      </c>
    </row>
    <row r="185" s="10" customFormat="1" ht="29.88" customHeight="1">
      <c r="B185" s="205"/>
      <c r="C185" s="206"/>
      <c r="D185" s="207" t="s">
        <v>74</v>
      </c>
      <c r="E185" s="219" t="s">
        <v>241</v>
      </c>
      <c r="F185" s="219" t="s">
        <v>242</v>
      </c>
      <c r="G185" s="206"/>
      <c r="H185" s="206"/>
      <c r="I185" s="209"/>
      <c r="J185" s="220">
        <f>BK185</f>
        <v>0</v>
      </c>
      <c r="K185" s="206"/>
      <c r="L185" s="211"/>
      <c r="M185" s="212"/>
      <c r="N185" s="213"/>
      <c r="O185" s="213"/>
      <c r="P185" s="214">
        <f>SUM(P186:P187)</f>
        <v>0</v>
      </c>
      <c r="Q185" s="213"/>
      <c r="R185" s="214">
        <f>SUM(R186:R187)</f>
        <v>0</v>
      </c>
      <c r="S185" s="213"/>
      <c r="T185" s="215">
        <f>SUM(T186:T187)</f>
        <v>0</v>
      </c>
      <c r="AR185" s="216" t="s">
        <v>83</v>
      </c>
      <c r="AT185" s="217" t="s">
        <v>74</v>
      </c>
      <c r="AU185" s="217" t="s">
        <v>83</v>
      </c>
      <c r="AY185" s="216" t="s">
        <v>146</v>
      </c>
      <c r="BK185" s="218">
        <f>SUM(BK186:BK187)</f>
        <v>0</v>
      </c>
    </row>
    <row r="186" s="1" customFormat="1" ht="38.25" customHeight="1">
      <c r="B186" s="46"/>
      <c r="C186" s="221" t="s">
        <v>252</v>
      </c>
      <c r="D186" s="221" t="s">
        <v>149</v>
      </c>
      <c r="E186" s="222" t="s">
        <v>444</v>
      </c>
      <c r="F186" s="223" t="s">
        <v>445</v>
      </c>
      <c r="G186" s="224" t="s">
        <v>224</v>
      </c>
      <c r="H186" s="225">
        <v>7.4020000000000001</v>
      </c>
      <c r="I186" s="226"/>
      <c r="J186" s="227">
        <f>ROUND(I186*H186,2)</f>
        <v>0</v>
      </c>
      <c r="K186" s="223" t="s">
        <v>153</v>
      </c>
      <c r="L186" s="72"/>
      <c r="M186" s="228" t="s">
        <v>21</v>
      </c>
      <c r="N186" s="229" t="s">
        <v>46</v>
      </c>
      <c r="O186" s="47"/>
      <c r="P186" s="230">
        <f>O186*H186</f>
        <v>0</v>
      </c>
      <c r="Q186" s="230">
        <v>0</v>
      </c>
      <c r="R186" s="230">
        <f>Q186*H186</f>
        <v>0</v>
      </c>
      <c r="S186" s="230">
        <v>0</v>
      </c>
      <c r="T186" s="231">
        <f>S186*H186</f>
        <v>0</v>
      </c>
      <c r="AR186" s="24" t="s">
        <v>154</v>
      </c>
      <c r="AT186" s="24" t="s">
        <v>149</v>
      </c>
      <c r="AU186" s="24" t="s">
        <v>85</v>
      </c>
      <c r="AY186" s="24" t="s">
        <v>146</v>
      </c>
      <c r="BE186" s="232">
        <f>IF(N186="základní",J186,0)</f>
        <v>0</v>
      </c>
      <c r="BF186" s="232">
        <f>IF(N186="snížená",J186,0)</f>
        <v>0</v>
      </c>
      <c r="BG186" s="232">
        <f>IF(N186="zákl. přenesená",J186,0)</f>
        <v>0</v>
      </c>
      <c r="BH186" s="232">
        <f>IF(N186="sníž. přenesená",J186,0)</f>
        <v>0</v>
      </c>
      <c r="BI186" s="232">
        <f>IF(N186="nulová",J186,0)</f>
        <v>0</v>
      </c>
      <c r="BJ186" s="24" t="s">
        <v>83</v>
      </c>
      <c r="BK186" s="232">
        <f>ROUND(I186*H186,2)</f>
        <v>0</v>
      </c>
      <c r="BL186" s="24" t="s">
        <v>154</v>
      </c>
      <c r="BM186" s="24" t="s">
        <v>246</v>
      </c>
    </row>
    <row r="187" s="1" customFormat="1">
      <c r="B187" s="46"/>
      <c r="C187" s="74"/>
      <c r="D187" s="233" t="s">
        <v>156</v>
      </c>
      <c r="E187" s="74"/>
      <c r="F187" s="234" t="s">
        <v>247</v>
      </c>
      <c r="G187" s="74"/>
      <c r="H187" s="74"/>
      <c r="I187" s="191"/>
      <c r="J187" s="74"/>
      <c r="K187" s="74"/>
      <c r="L187" s="72"/>
      <c r="M187" s="235"/>
      <c r="N187" s="47"/>
      <c r="O187" s="47"/>
      <c r="P187" s="47"/>
      <c r="Q187" s="47"/>
      <c r="R187" s="47"/>
      <c r="S187" s="47"/>
      <c r="T187" s="95"/>
      <c r="AT187" s="24" t="s">
        <v>156</v>
      </c>
      <c r="AU187" s="24" t="s">
        <v>85</v>
      </c>
    </row>
    <row r="188" s="10" customFormat="1" ht="37.44" customHeight="1">
      <c r="B188" s="205"/>
      <c r="C188" s="206"/>
      <c r="D188" s="207" t="s">
        <v>74</v>
      </c>
      <c r="E188" s="208" t="s">
        <v>248</v>
      </c>
      <c r="F188" s="208" t="s">
        <v>249</v>
      </c>
      <c r="G188" s="206"/>
      <c r="H188" s="206"/>
      <c r="I188" s="209"/>
      <c r="J188" s="210">
        <f>BK188</f>
        <v>0</v>
      </c>
      <c r="K188" s="206"/>
      <c r="L188" s="211"/>
      <c r="M188" s="212"/>
      <c r="N188" s="213"/>
      <c r="O188" s="213"/>
      <c r="P188" s="214">
        <f>P189+P194+P201+P206+P231+P256+P282+P286</f>
        <v>0</v>
      </c>
      <c r="Q188" s="213"/>
      <c r="R188" s="214">
        <f>R189+R194+R201+R206+R231+R256+R282+R286</f>
        <v>1.4734956200000002</v>
      </c>
      <c r="S188" s="213"/>
      <c r="T188" s="215">
        <f>T189+T194+T201+T206+T231+T256+T282+T286</f>
        <v>1.0059689999999999</v>
      </c>
      <c r="AR188" s="216" t="s">
        <v>85</v>
      </c>
      <c r="AT188" s="217" t="s">
        <v>74</v>
      </c>
      <c r="AU188" s="217" t="s">
        <v>75</v>
      </c>
      <c r="AY188" s="216" t="s">
        <v>146</v>
      </c>
      <c r="BK188" s="218">
        <f>BK189+BK194+BK201+BK206+BK231+BK256+BK282+BK286</f>
        <v>0</v>
      </c>
    </row>
    <row r="189" s="10" customFormat="1" ht="19.92" customHeight="1">
      <c r="B189" s="205"/>
      <c r="C189" s="206"/>
      <c r="D189" s="207" t="s">
        <v>74</v>
      </c>
      <c r="E189" s="219" t="s">
        <v>250</v>
      </c>
      <c r="F189" s="219" t="s">
        <v>251</v>
      </c>
      <c r="G189" s="206"/>
      <c r="H189" s="206"/>
      <c r="I189" s="209"/>
      <c r="J189" s="220">
        <f>BK189</f>
        <v>0</v>
      </c>
      <c r="K189" s="206"/>
      <c r="L189" s="211"/>
      <c r="M189" s="212"/>
      <c r="N189" s="213"/>
      <c r="O189" s="213"/>
      <c r="P189" s="214">
        <f>SUM(P190:P193)</f>
        <v>0</v>
      </c>
      <c r="Q189" s="213"/>
      <c r="R189" s="214">
        <f>SUM(R190:R193)</f>
        <v>0.011968</v>
      </c>
      <c r="S189" s="213"/>
      <c r="T189" s="215">
        <f>SUM(T190:T193)</f>
        <v>0</v>
      </c>
      <c r="AR189" s="216" t="s">
        <v>85</v>
      </c>
      <c r="AT189" s="217" t="s">
        <v>74</v>
      </c>
      <c r="AU189" s="217" t="s">
        <v>83</v>
      </c>
      <c r="AY189" s="216" t="s">
        <v>146</v>
      </c>
      <c r="BK189" s="218">
        <f>SUM(BK190:BK193)</f>
        <v>0</v>
      </c>
    </row>
    <row r="190" s="1" customFormat="1" ht="38.25" customHeight="1">
      <c r="B190" s="46"/>
      <c r="C190" s="221" t="s">
        <v>258</v>
      </c>
      <c r="D190" s="221" t="s">
        <v>149</v>
      </c>
      <c r="E190" s="222" t="s">
        <v>253</v>
      </c>
      <c r="F190" s="223" t="s">
        <v>254</v>
      </c>
      <c r="G190" s="224" t="s">
        <v>255</v>
      </c>
      <c r="H190" s="225">
        <v>3.3999999999999999</v>
      </c>
      <c r="I190" s="226"/>
      <c r="J190" s="227">
        <f>ROUND(I190*H190,2)</f>
        <v>0</v>
      </c>
      <c r="K190" s="223" t="s">
        <v>153</v>
      </c>
      <c r="L190" s="72"/>
      <c r="M190" s="228" t="s">
        <v>21</v>
      </c>
      <c r="N190" s="229" t="s">
        <v>46</v>
      </c>
      <c r="O190" s="47"/>
      <c r="P190" s="230">
        <f>O190*H190</f>
        <v>0</v>
      </c>
      <c r="Q190" s="230">
        <v>0.0035200000000000001</v>
      </c>
      <c r="R190" s="230">
        <f>Q190*H190</f>
        <v>0.011968</v>
      </c>
      <c r="S190" s="230">
        <v>0</v>
      </c>
      <c r="T190" s="231">
        <f>S190*H190</f>
        <v>0</v>
      </c>
      <c r="AR190" s="24" t="s">
        <v>243</v>
      </c>
      <c r="AT190" s="24" t="s">
        <v>149</v>
      </c>
      <c r="AU190" s="24" t="s">
        <v>85</v>
      </c>
      <c r="AY190" s="24" t="s">
        <v>146</v>
      </c>
      <c r="BE190" s="232">
        <f>IF(N190="základní",J190,0)</f>
        <v>0</v>
      </c>
      <c r="BF190" s="232">
        <f>IF(N190="snížená",J190,0)</f>
        <v>0</v>
      </c>
      <c r="BG190" s="232">
        <f>IF(N190="zákl. přenesená",J190,0)</f>
        <v>0</v>
      </c>
      <c r="BH190" s="232">
        <f>IF(N190="sníž. přenesená",J190,0)</f>
        <v>0</v>
      </c>
      <c r="BI190" s="232">
        <f>IF(N190="nulová",J190,0)</f>
        <v>0</v>
      </c>
      <c r="BJ190" s="24" t="s">
        <v>83</v>
      </c>
      <c r="BK190" s="232">
        <f>ROUND(I190*H190,2)</f>
        <v>0</v>
      </c>
      <c r="BL190" s="24" t="s">
        <v>243</v>
      </c>
      <c r="BM190" s="24" t="s">
        <v>256</v>
      </c>
    </row>
    <row r="191" s="1" customFormat="1">
      <c r="B191" s="46"/>
      <c r="C191" s="74"/>
      <c r="D191" s="233" t="s">
        <v>156</v>
      </c>
      <c r="E191" s="74"/>
      <c r="F191" s="234" t="s">
        <v>257</v>
      </c>
      <c r="G191" s="74"/>
      <c r="H191" s="74"/>
      <c r="I191" s="191"/>
      <c r="J191" s="74"/>
      <c r="K191" s="74"/>
      <c r="L191" s="72"/>
      <c r="M191" s="235"/>
      <c r="N191" s="47"/>
      <c r="O191" s="47"/>
      <c r="P191" s="47"/>
      <c r="Q191" s="47"/>
      <c r="R191" s="47"/>
      <c r="S191" s="47"/>
      <c r="T191" s="95"/>
      <c r="AT191" s="24" t="s">
        <v>156</v>
      </c>
      <c r="AU191" s="24" t="s">
        <v>85</v>
      </c>
    </row>
    <row r="192" s="1" customFormat="1" ht="51" customHeight="1">
      <c r="B192" s="46"/>
      <c r="C192" s="221" t="s">
        <v>265</v>
      </c>
      <c r="D192" s="221" t="s">
        <v>149</v>
      </c>
      <c r="E192" s="222" t="s">
        <v>259</v>
      </c>
      <c r="F192" s="223" t="s">
        <v>260</v>
      </c>
      <c r="G192" s="224" t="s">
        <v>224</v>
      </c>
      <c r="H192" s="225">
        <v>0.012</v>
      </c>
      <c r="I192" s="226"/>
      <c r="J192" s="227">
        <f>ROUND(I192*H192,2)</f>
        <v>0</v>
      </c>
      <c r="K192" s="223" t="s">
        <v>153</v>
      </c>
      <c r="L192" s="72"/>
      <c r="M192" s="228" t="s">
        <v>21</v>
      </c>
      <c r="N192" s="229" t="s">
        <v>46</v>
      </c>
      <c r="O192" s="47"/>
      <c r="P192" s="230">
        <f>O192*H192</f>
        <v>0</v>
      </c>
      <c r="Q192" s="230">
        <v>0</v>
      </c>
      <c r="R192" s="230">
        <f>Q192*H192</f>
        <v>0</v>
      </c>
      <c r="S192" s="230">
        <v>0</v>
      </c>
      <c r="T192" s="231">
        <f>S192*H192</f>
        <v>0</v>
      </c>
      <c r="AR192" s="24" t="s">
        <v>243</v>
      </c>
      <c r="AT192" s="24" t="s">
        <v>149</v>
      </c>
      <c r="AU192" s="24" t="s">
        <v>85</v>
      </c>
      <c r="AY192" s="24" t="s">
        <v>146</v>
      </c>
      <c r="BE192" s="232">
        <f>IF(N192="základní",J192,0)</f>
        <v>0</v>
      </c>
      <c r="BF192" s="232">
        <f>IF(N192="snížená",J192,0)</f>
        <v>0</v>
      </c>
      <c r="BG192" s="232">
        <f>IF(N192="zákl. přenesená",J192,0)</f>
        <v>0</v>
      </c>
      <c r="BH192" s="232">
        <f>IF(N192="sníž. přenesená",J192,0)</f>
        <v>0</v>
      </c>
      <c r="BI192" s="232">
        <f>IF(N192="nulová",J192,0)</f>
        <v>0</v>
      </c>
      <c r="BJ192" s="24" t="s">
        <v>83</v>
      </c>
      <c r="BK192" s="232">
        <f>ROUND(I192*H192,2)</f>
        <v>0</v>
      </c>
      <c r="BL192" s="24" t="s">
        <v>243</v>
      </c>
      <c r="BM192" s="24" t="s">
        <v>261</v>
      </c>
    </row>
    <row r="193" s="1" customFormat="1">
      <c r="B193" s="46"/>
      <c r="C193" s="74"/>
      <c r="D193" s="233" t="s">
        <v>156</v>
      </c>
      <c r="E193" s="74"/>
      <c r="F193" s="234" t="s">
        <v>262</v>
      </c>
      <c r="G193" s="74"/>
      <c r="H193" s="74"/>
      <c r="I193" s="191"/>
      <c r="J193" s="74"/>
      <c r="K193" s="74"/>
      <c r="L193" s="72"/>
      <c r="M193" s="235"/>
      <c r="N193" s="47"/>
      <c r="O193" s="47"/>
      <c r="P193" s="47"/>
      <c r="Q193" s="47"/>
      <c r="R193" s="47"/>
      <c r="S193" s="47"/>
      <c r="T193" s="95"/>
      <c r="AT193" s="24" t="s">
        <v>156</v>
      </c>
      <c r="AU193" s="24" t="s">
        <v>85</v>
      </c>
    </row>
    <row r="194" s="10" customFormat="1" ht="29.88" customHeight="1">
      <c r="B194" s="205"/>
      <c r="C194" s="206"/>
      <c r="D194" s="207" t="s">
        <v>74</v>
      </c>
      <c r="E194" s="219" t="s">
        <v>263</v>
      </c>
      <c r="F194" s="219" t="s">
        <v>264</v>
      </c>
      <c r="G194" s="206"/>
      <c r="H194" s="206"/>
      <c r="I194" s="209"/>
      <c r="J194" s="220">
        <f>BK194</f>
        <v>0</v>
      </c>
      <c r="K194" s="206"/>
      <c r="L194" s="211"/>
      <c r="M194" s="212"/>
      <c r="N194" s="213"/>
      <c r="O194" s="213"/>
      <c r="P194" s="214">
        <f>SUM(P195:P200)</f>
        <v>0</v>
      </c>
      <c r="Q194" s="213"/>
      <c r="R194" s="214">
        <f>SUM(R195:R200)</f>
        <v>0.069000000000000006</v>
      </c>
      <c r="S194" s="213"/>
      <c r="T194" s="215">
        <f>SUM(T195:T200)</f>
        <v>0</v>
      </c>
      <c r="AR194" s="216" t="s">
        <v>85</v>
      </c>
      <c r="AT194" s="217" t="s">
        <v>74</v>
      </c>
      <c r="AU194" s="217" t="s">
        <v>83</v>
      </c>
      <c r="AY194" s="216" t="s">
        <v>146</v>
      </c>
      <c r="BK194" s="218">
        <f>SUM(BK195:BK200)</f>
        <v>0</v>
      </c>
    </row>
    <row r="195" s="1" customFormat="1" ht="25.5" customHeight="1">
      <c r="B195" s="46"/>
      <c r="C195" s="221" t="s">
        <v>271</v>
      </c>
      <c r="D195" s="221" t="s">
        <v>149</v>
      </c>
      <c r="E195" s="222" t="s">
        <v>266</v>
      </c>
      <c r="F195" s="223" t="s">
        <v>267</v>
      </c>
      <c r="G195" s="224" t="s">
        <v>268</v>
      </c>
      <c r="H195" s="225">
        <v>5</v>
      </c>
      <c r="I195" s="226"/>
      <c r="J195" s="227">
        <f>ROUND(I195*H195,2)</f>
        <v>0</v>
      </c>
      <c r="K195" s="223" t="s">
        <v>153</v>
      </c>
      <c r="L195" s="72"/>
      <c r="M195" s="228" t="s">
        <v>21</v>
      </c>
      <c r="N195" s="229" t="s">
        <v>46</v>
      </c>
      <c r="O195" s="47"/>
      <c r="P195" s="230">
        <f>O195*H195</f>
        <v>0</v>
      </c>
      <c r="Q195" s="230">
        <v>0</v>
      </c>
      <c r="R195" s="230">
        <f>Q195*H195</f>
        <v>0</v>
      </c>
      <c r="S195" s="230">
        <v>0</v>
      </c>
      <c r="T195" s="231">
        <f>S195*H195</f>
        <v>0</v>
      </c>
      <c r="AR195" s="24" t="s">
        <v>243</v>
      </c>
      <c r="AT195" s="24" t="s">
        <v>149</v>
      </c>
      <c r="AU195" s="24" t="s">
        <v>85</v>
      </c>
      <c r="AY195" s="24" t="s">
        <v>146</v>
      </c>
      <c r="BE195" s="232">
        <f>IF(N195="základní",J195,0)</f>
        <v>0</v>
      </c>
      <c r="BF195" s="232">
        <f>IF(N195="snížená",J195,0)</f>
        <v>0</v>
      </c>
      <c r="BG195" s="232">
        <f>IF(N195="zákl. přenesená",J195,0)</f>
        <v>0</v>
      </c>
      <c r="BH195" s="232">
        <f>IF(N195="sníž. přenesená",J195,0)</f>
        <v>0</v>
      </c>
      <c r="BI195" s="232">
        <f>IF(N195="nulová",J195,0)</f>
        <v>0</v>
      </c>
      <c r="BJ195" s="24" t="s">
        <v>83</v>
      </c>
      <c r="BK195" s="232">
        <f>ROUND(I195*H195,2)</f>
        <v>0</v>
      </c>
      <c r="BL195" s="24" t="s">
        <v>243</v>
      </c>
      <c r="BM195" s="24" t="s">
        <v>269</v>
      </c>
    </row>
    <row r="196" s="1" customFormat="1">
      <c r="B196" s="46"/>
      <c r="C196" s="74"/>
      <c r="D196" s="233" t="s">
        <v>156</v>
      </c>
      <c r="E196" s="74"/>
      <c r="F196" s="234" t="s">
        <v>270</v>
      </c>
      <c r="G196" s="74"/>
      <c r="H196" s="74"/>
      <c r="I196" s="191"/>
      <c r="J196" s="74"/>
      <c r="K196" s="74"/>
      <c r="L196" s="72"/>
      <c r="M196" s="235"/>
      <c r="N196" s="47"/>
      <c r="O196" s="47"/>
      <c r="P196" s="47"/>
      <c r="Q196" s="47"/>
      <c r="R196" s="47"/>
      <c r="S196" s="47"/>
      <c r="T196" s="95"/>
      <c r="AT196" s="24" t="s">
        <v>156</v>
      </c>
      <c r="AU196" s="24" t="s">
        <v>85</v>
      </c>
    </row>
    <row r="197" s="1" customFormat="1" ht="16.5" customHeight="1">
      <c r="B197" s="46"/>
      <c r="C197" s="269" t="s">
        <v>9</v>
      </c>
      <c r="D197" s="269" t="s">
        <v>272</v>
      </c>
      <c r="E197" s="270" t="s">
        <v>273</v>
      </c>
      <c r="F197" s="271" t="s">
        <v>274</v>
      </c>
      <c r="G197" s="272" t="s">
        <v>268</v>
      </c>
      <c r="H197" s="273">
        <v>5</v>
      </c>
      <c r="I197" s="274"/>
      <c r="J197" s="275">
        <f>ROUND(I197*H197,2)</f>
        <v>0</v>
      </c>
      <c r="K197" s="271" t="s">
        <v>153</v>
      </c>
      <c r="L197" s="276"/>
      <c r="M197" s="277" t="s">
        <v>21</v>
      </c>
      <c r="N197" s="278" t="s">
        <v>46</v>
      </c>
      <c r="O197" s="47"/>
      <c r="P197" s="230">
        <f>O197*H197</f>
        <v>0</v>
      </c>
      <c r="Q197" s="230">
        <v>0.0138</v>
      </c>
      <c r="R197" s="230">
        <f>Q197*H197</f>
        <v>0.069000000000000006</v>
      </c>
      <c r="S197" s="230">
        <v>0</v>
      </c>
      <c r="T197" s="231">
        <f>S197*H197</f>
        <v>0</v>
      </c>
      <c r="AR197" s="24" t="s">
        <v>275</v>
      </c>
      <c r="AT197" s="24" t="s">
        <v>272</v>
      </c>
      <c r="AU197" s="24" t="s">
        <v>85</v>
      </c>
      <c r="AY197" s="24" t="s">
        <v>146</v>
      </c>
      <c r="BE197" s="232">
        <f>IF(N197="základní",J197,0)</f>
        <v>0</v>
      </c>
      <c r="BF197" s="232">
        <f>IF(N197="snížená",J197,0)</f>
        <v>0</v>
      </c>
      <c r="BG197" s="232">
        <f>IF(N197="zákl. přenesená",J197,0)</f>
        <v>0</v>
      </c>
      <c r="BH197" s="232">
        <f>IF(N197="sníž. přenesená",J197,0)</f>
        <v>0</v>
      </c>
      <c r="BI197" s="232">
        <f>IF(N197="nulová",J197,0)</f>
        <v>0</v>
      </c>
      <c r="BJ197" s="24" t="s">
        <v>83</v>
      </c>
      <c r="BK197" s="232">
        <f>ROUND(I197*H197,2)</f>
        <v>0</v>
      </c>
      <c r="BL197" s="24" t="s">
        <v>243</v>
      </c>
      <c r="BM197" s="24" t="s">
        <v>276</v>
      </c>
    </row>
    <row r="198" s="1" customFormat="1" ht="16.5" customHeight="1">
      <c r="B198" s="46"/>
      <c r="C198" s="221" t="s">
        <v>280</v>
      </c>
      <c r="D198" s="221" t="s">
        <v>149</v>
      </c>
      <c r="E198" s="222" t="s">
        <v>277</v>
      </c>
      <c r="F198" s="223" t="s">
        <v>278</v>
      </c>
      <c r="G198" s="224" t="s">
        <v>217</v>
      </c>
      <c r="H198" s="225">
        <v>1</v>
      </c>
      <c r="I198" s="226"/>
      <c r="J198" s="227">
        <f>ROUND(I198*H198,2)</f>
        <v>0</v>
      </c>
      <c r="K198" s="223" t="s">
        <v>21</v>
      </c>
      <c r="L198" s="72"/>
      <c r="M198" s="228" t="s">
        <v>21</v>
      </c>
      <c r="N198" s="229" t="s">
        <v>46</v>
      </c>
      <c r="O198" s="47"/>
      <c r="P198" s="230">
        <f>O198*H198</f>
        <v>0</v>
      </c>
      <c r="Q198" s="230">
        <v>0</v>
      </c>
      <c r="R198" s="230">
        <f>Q198*H198</f>
        <v>0</v>
      </c>
      <c r="S198" s="230">
        <v>0</v>
      </c>
      <c r="T198" s="231">
        <f>S198*H198</f>
        <v>0</v>
      </c>
      <c r="AR198" s="24" t="s">
        <v>243</v>
      </c>
      <c r="AT198" s="24" t="s">
        <v>149</v>
      </c>
      <c r="AU198" s="24" t="s">
        <v>85</v>
      </c>
      <c r="AY198" s="24" t="s">
        <v>146</v>
      </c>
      <c r="BE198" s="232">
        <f>IF(N198="základní",J198,0)</f>
        <v>0</v>
      </c>
      <c r="BF198" s="232">
        <f>IF(N198="snížená",J198,0)</f>
        <v>0</v>
      </c>
      <c r="BG198" s="232">
        <f>IF(N198="zákl. přenesená",J198,0)</f>
        <v>0</v>
      </c>
      <c r="BH198" s="232">
        <f>IF(N198="sníž. přenesená",J198,0)</f>
        <v>0</v>
      </c>
      <c r="BI198" s="232">
        <f>IF(N198="nulová",J198,0)</f>
        <v>0</v>
      </c>
      <c r="BJ198" s="24" t="s">
        <v>83</v>
      </c>
      <c r="BK198" s="232">
        <f>ROUND(I198*H198,2)</f>
        <v>0</v>
      </c>
      <c r="BL198" s="24" t="s">
        <v>243</v>
      </c>
      <c r="BM198" s="24" t="s">
        <v>279</v>
      </c>
    </row>
    <row r="199" s="1" customFormat="1" ht="38.25" customHeight="1">
      <c r="B199" s="46"/>
      <c r="C199" s="221" t="s">
        <v>287</v>
      </c>
      <c r="D199" s="221" t="s">
        <v>149</v>
      </c>
      <c r="E199" s="222" t="s">
        <v>281</v>
      </c>
      <c r="F199" s="223" t="s">
        <v>282</v>
      </c>
      <c r="G199" s="224" t="s">
        <v>224</v>
      </c>
      <c r="H199" s="225">
        <v>0.069000000000000006</v>
      </c>
      <c r="I199" s="226"/>
      <c r="J199" s="227">
        <f>ROUND(I199*H199,2)</f>
        <v>0</v>
      </c>
      <c r="K199" s="223" t="s">
        <v>153</v>
      </c>
      <c r="L199" s="72"/>
      <c r="M199" s="228" t="s">
        <v>21</v>
      </c>
      <c r="N199" s="229" t="s">
        <v>46</v>
      </c>
      <c r="O199" s="47"/>
      <c r="P199" s="230">
        <f>O199*H199</f>
        <v>0</v>
      </c>
      <c r="Q199" s="230">
        <v>0</v>
      </c>
      <c r="R199" s="230">
        <f>Q199*H199</f>
        <v>0</v>
      </c>
      <c r="S199" s="230">
        <v>0</v>
      </c>
      <c r="T199" s="231">
        <f>S199*H199</f>
        <v>0</v>
      </c>
      <c r="AR199" s="24" t="s">
        <v>243</v>
      </c>
      <c r="AT199" s="24" t="s">
        <v>149</v>
      </c>
      <c r="AU199" s="24" t="s">
        <v>85</v>
      </c>
      <c r="AY199" s="24" t="s">
        <v>146</v>
      </c>
      <c r="BE199" s="232">
        <f>IF(N199="základní",J199,0)</f>
        <v>0</v>
      </c>
      <c r="BF199" s="232">
        <f>IF(N199="snížená",J199,0)</f>
        <v>0</v>
      </c>
      <c r="BG199" s="232">
        <f>IF(N199="zákl. přenesená",J199,0)</f>
        <v>0</v>
      </c>
      <c r="BH199" s="232">
        <f>IF(N199="sníž. přenesená",J199,0)</f>
        <v>0</v>
      </c>
      <c r="BI199" s="232">
        <f>IF(N199="nulová",J199,0)</f>
        <v>0</v>
      </c>
      <c r="BJ199" s="24" t="s">
        <v>83</v>
      </c>
      <c r="BK199" s="232">
        <f>ROUND(I199*H199,2)</f>
        <v>0</v>
      </c>
      <c r="BL199" s="24" t="s">
        <v>243</v>
      </c>
      <c r="BM199" s="24" t="s">
        <v>283</v>
      </c>
    </row>
    <row r="200" s="1" customFormat="1">
      <c r="B200" s="46"/>
      <c r="C200" s="74"/>
      <c r="D200" s="233" t="s">
        <v>156</v>
      </c>
      <c r="E200" s="74"/>
      <c r="F200" s="234" t="s">
        <v>284</v>
      </c>
      <c r="G200" s="74"/>
      <c r="H200" s="74"/>
      <c r="I200" s="191"/>
      <c r="J200" s="74"/>
      <c r="K200" s="74"/>
      <c r="L200" s="72"/>
      <c r="M200" s="235"/>
      <c r="N200" s="47"/>
      <c r="O200" s="47"/>
      <c r="P200" s="47"/>
      <c r="Q200" s="47"/>
      <c r="R200" s="47"/>
      <c r="S200" s="47"/>
      <c r="T200" s="95"/>
      <c r="AT200" s="24" t="s">
        <v>156</v>
      </c>
      <c r="AU200" s="24" t="s">
        <v>85</v>
      </c>
    </row>
    <row r="201" s="10" customFormat="1" ht="29.88" customHeight="1">
      <c r="B201" s="205"/>
      <c r="C201" s="206"/>
      <c r="D201" s="207" t="s">
        <v>74</v>
      </c>
      <c r="E201" s="219" t="s">
        <v>285</v>
      </c>
      <c r="F201" s="219" t="s">
        <v>286</v>
      </c>
      <c r="G201" s="206"/>
      <c r="H201" s="206"/>
      <c r="I201" s="209"/>
      <c r="J201" s="220">
        <f>BK201</f>
        <v>0</v>
      </c>
      <c r="K201" s="206"/>
      <c r="L201" s="211"/>
      <c r="M201" s="212"/>
      <c r="N201" s="213"/>
      <c r="O201" s="213"/>
      <c r="P201" s="214">
        <f>SUM(P202:P205)</f>
        <v>0</v>
      </c>
      <c r="Q201" s="213"/>
      <c r="R201" s="214">
        <f>SUM(R202:R205)</f>
        <v>0.00048000000000000001</v>
      </c>
      <c r="S201" s="213"/>
      <c r="T201" s="215">
        <f>SUM(T202:T205)</f>
        <v>0</v>
      </c>
      <c r="AR201" s="216" t="s">
        <v>85</v>
      </c>
      <c r="AT201" s="217" t="s">
        <v>74</v>
      </c>
      <c r="AU201" s="217" t="s">
        <v>83</v>
      </c>
      <c r="AY201" s="216" t="s">
        <v>146</v>
      </c>
      <c r="BK201" s="218">
        <f>SUM(BK202:BK205)</f>
        <v>0</v>
      </c>
    </row>
    <row r="202" s="1" customFormat="1" ht="16.5" customHeight="1">
      <c r="B202" s="46"/>
      <c r="C202" s="221" t="s">
        <v>292</v>
      </c>
      <c r="D202" s="221" t="s">
        <v>149</v>
      </c>
      <c r="E202" s="222" t="s">
        <v>288</v>
      </c>
      <c r="F202" s="223" t="s">
        <v>289</v>
      </c>
      <c r="G202" s="224" t="s">
        <v>217</v>
      </c>
      <c r="H202" s="225">
        <v>1</v>
      </c>
      <c r="I202" s="226"/>
      <c r="J202" s="227">
        <f>ROUND(I202*H202,2)</f>
        <v>0</v>
      </c>
      <c r="K202" s="223" t="s">
        <v>21</v>
      </c>
      <c r="L202" s="72"/>
      <c r="M202" s="228" t="s">
        <v>21</v>
      </c>
      <c r="N202" s="229" t="s">
        <v>46</v>
      </c>
      <c r="O202" s="47"/>
      <c r="P202" s="230">
        <f>O202*H202</f>
        <v>0</v>
      </c>
      <c r="Q202" s="230">
        <v>0.00024000000000000001</v>
      </c>
      <c r="R202" s="230">
        <f>Q202*H202</f>
        <v>0.00024000000000000001</v>
      </c>
      <c r="S202" s="230">
        <v>0</v>
      </c>
      <c r="T202" s="231">
        <f>S202*H202</f>
        <v>0</v>
      </c>
      <c r="AR202" s="24" t="s">
        <v>243</v>
      </c>
      <c r="AT202" s="24" t="s">
        <v>149</v>
      </c>
      <c r="AU202" s="24" t="s">
        <v>85</v>
      </c>
      <c r="AY202" s="24" t="s">
        <v>146</v>
      </c>
      <c r="BE202" s="232">
        <f>IF(N202="základní",J202,0)</f>
        <v>0</v>
      </c>
      <c r="BF202" s="232">
        <f>IF(N202="snížená",J202,0)</f>
        <v>0</v>
      </c>
      <c r="BG202" s="232">
        <f>IF(N202="zákl. přenesená",J202,0)</f>
        <v>0</v>
      </c>
      <c r="BH202" s="232">
        <f>IF(N202="sníž. přenesená",J202,0)</f>
        <v>0</v>
      </c>
      <c r="BI202" s="232">
        <f>IF(N202="nulová",J202,0)</f>
        <v>0</v>
      </c>
      <c r="BJ202" s="24" t="s">
        <v>83</v>
      </c>
      <c r="BK202" s="232">
        <f>ROUND(I202*H202,2)</f>
        <v>0</v>
      </c>
      <c r="BL202" s="24" t="s">
        <v>243</v>
      </c>
      <c r="BM202" s="24" t="s">
        <v>290</v>
      </c>
    </row>
    <row r="203" s="1" customFormat="1">
      <c r="B203" s="46"/>
      <c r="C203" s="74"/>
      <c r="D203" s="233" t="s">
        <v>156</v>
      </c>
      <c r="E203" s="74"/>
      <c r="F203" s="234" t="s">
        <v>291</v>
      </c>
      <c r="G203" s="74"/>
      <c r="H203" s="74"/>
      <c r="I203" s="191"/>
      <c r="J203" s="74"/>
      <c r="K203" s="74"/>
      <c r="L203" s="72"/>
      <c r="M203" s="235"/>
      <c r="N203" s="47"/>
      <c r="O203" s="47"/>
      <c r="P203" s="47"/>
      <c r="Q203" s="47"/>
      <c r="R203" s="47"/>
      <c r="S203" s="47"/>
      <c r="T203" s="95"/>
      <c r="AT203" s="24" t="s">
        <v>156</v>
      </c>
      <c r="AU203" s="24" t="s">
        <v>85</v>
      </c>
    </row>
    <row r="204" s="1" customFormat="1" ht="16.5" customHeight="1">
      <c r="B204" s="46"/>
      <c r="C204" s="221" t="s">
        <v>298</v>
      </c>
      <c r="D204" s="221" t="s">
        <v>149</v>
      </c>
      <c r="E204" s="222" t="s">
        <v>293</v>
      </c>
      <c r="F204" s="223" t="s">
        <v>294</v>
      </c>
      <c r="G204" s="224" t="s">
        <v>217</v>
      </c>
      <c r="H204" s="225">
        <v>1</v>
      </c>
      <c r="I204" s="226"/>
      <c r="J204" s="227">
        <f>ROUND(I204*H204,2)</f>
        <v>0</v>
      </c>
      <c r="K204" s="223" t="s">
        <v>21</v>
      </c>
      <c r="L204" s="72"/>
      <c r="M204" s="228" t="s">
        <v>21</v>
      </c>
      <c r="N204" s="229" t="s">
        <v>46</v>
      </c>
      <c r="O204" s="47"/>
      <c r="P204" s="230">
        <f>O204*H204</f>
        <v>0</v>
      </c>
      <c r="Q204" s="230">
        <v>0.00024000000000000001</v>
      </c>
      <c r="R204" s="230">
        <f>Q204*H204</f>
        <v>0.00024000000000000001</v>
      </c>
      <c r="S204" s="230">
        <v>0</v>
      </c>
      <c r="T204" s="231">
        <f>S204*H204</f>
        <v>0</v>
      </c>
      <c r="AR204" s="24" t="s">
        <v>243</v>
      </c>
      <c r="AT204" s="24" t="s">
        <v>149</v>
      </c>
      <c r="AU204" s="24" t="s">
        <v>85</v>
      </c>
      <c r="AY204" s="24" t="s">
        <v>146</v>
      </c>
      <c r="BE204" s="232">
        <f>IF(N204="základní",J204,0)</f>
        <v>0</v>
      </c>
      <c r="BF204" s="232">
        <f>IF(N204="snížená",J204,0)</f>
        <v>0</v>
      </c>
      <c r="BG204" s="232">
        <f>IF(N204="zákl. přenesená",J204,0)</f>
        <v>0</v>
      </c>
      <c r="BH204" s="232">
        <f>IF(N204="sníž. přenesená",J204,0)</f>
        <v>0</v>
      </c>
      <c r="BI204" s="232">
        <f>IF(N204="nulová",J204,0)</f>
        <v>0</v>
      </c>
      <c r="BJ204" s="24" t="s">
        <v>83</v>
      </c>
      <c r="BK204" s="232">
        <f>ROUND(I204*H204,2)</f>
        <v>0</v>
      </c>
      <c r="BL204" s="24" t="s">
        <v>243</v>
      </c>
      <c r="BM204" s="24" t="s">
        <v>446</v>
      </c>
    </row>
    <row r="205" s="1" customFormat="1">
      <c r="B205" s="46"/>
      <c r="C205" s="74"/>
      <c r="D205" s="233" t="s">
        <v>156</v>
      </c>
      <c r="E205" s="74"/>
      <c r="F205" s="234" t="s">
        <v>291</v>
      </c>
      <c r="G205" s="74"/>
      <c r="H205" s="74"/>
      <c r="I205" s="191"/>
      <c r="J205" s="74"/>
      <c r="K205" s="74"/>
      <c r="L205" s="72"/>
      <c r="M205" s="235"/>
      <c r="N205" s="47"/>
      <c r="O205" s="47"/>
      <c r="P205" s="47"/>
      <c r="Q205" s="47"/>
      <c r="R205" s="47"/>
      <c r="S205" s="47"/>
      <c r="T205" s="95"/>
      <c r="AT205" s="24" t="s">
        <v>156</v>
      </c>
      <c r="AU205" s="24" t="s">
        <v>85</v>
      </c>
    </row>
    <row r="206" s="10" customFormat="1" ht="29.88" customHeight="1">
      <c r="B206" s="205"/>
      <c r="C206" s="206"/>
      <c r="D206" s="207" t="s">
        <v>74</v>
      </c>
      <c r="E206" s="219" t="s">
        <v>296</v>
      </c>
      <c r="F206" s="219" t="s">
        <v>297</v>
      </c>
      <c r="G206" s="206"/>
      <c r="H206" s="206"/>
      <c r="I206" s="209"/>
      <c r="J206" s="220">
        <f>BK206</f>
        <v>0</v>
      </c>
      <c r="K206" s="206"/>
      <c r="L206" s="211"/>
      <c r="M206" s="212"/>
      <c r="N206" s="213"/>
      <c r="O206" s="213"/>
      <c r="P206" s="214">
        <f>SUM(P207:P230)</f>
        <v>0</v>
      </c>
      <c r="Q206" s="213"/>
      <c r="R206" s="214">
        <f>SUM(R207:R230)</f>
        <v>0.41079960000000004</v>
      </c>
      <c r="S206" s="213"/>
      <c r="T206" s="215">
        <f>SUM(T207:T230)</f>
        <v>0.97308899999999987</v>
      </c>
      <c r="AR206" s="216" t="s">
        <v>85</v>
      </c>
      <c r="AT206" s="217" t="s">
        <v>74</v>
      </c>
      <c r="AU206" s="217" t="s">
        <v>83</v>
      </c>
      <c r="AY206" s="216" t="s">
        <v>146</v>
      </c>
      <c r="BK206" s="218">
        <f>SUM(BK207:BK230)</f>
        <v>0</v>
      </c>
    </row>
    <row r="207" s="1" customFormat="1" ht="16.5" customHeight="1">
      <c r="B207" s="46"/>
      <c r="C207" s="221" t="s">
        <v>302</v>
      </c>
      <c r="D207" s="221" t="s">
        <v>149</v>
      </c>
      <c r="E207" s="222" t="s">
        <v>299</v>
      </c>
      <c r="F207" s="223" t="s">
        <v>300</v>
      </c>
      <c r="G207" s="224" t="s">
        <v>152</v>
      </c>
      <c r="H207" s="225">
        <v>11.699999999999999</v>
      </c>
      <c r="I207" s="226"/>
      <c r="J207" s="227">
        <f>ROUND(I207*H207,2)</f>
        <v>0</v>
      </c>
      <c r="K207" s="223" t="s">
        <v>153</v>
      </c>
      <c r="L207" s="72"/>
      <c r="M207" s="228" t="s">
        <v>21</v>
      </c>
      <c r="N207" s="229" t="s">
        <v>46</v>
      </c>
      <c r="O207" s="47"/>
      <c r="P207" s="230">
        <f>O207*H207</f>
        <v>0</v>
      </c>
      <c r="Q207" s="230">
        <v>0</v>
      </c>
      <c r="R207" s="230">
        <f>Q207*H207</f>
        <v>0</v>
      </c>
      <c r="S207" s="230">
        <v>0.083169999999999994</v>
      </c>
      <c r="T207" s="231">
        <f>S207*H207</f>
        <v>0.97308899999999987</v>
      </c>
      <c r="AR207" s="24" t="s">
        <v>243</v>
      </c>
      <c r="AT207" s="24" t="s">
        <v>149</v>
      </c>
      <c r="AU207" s="24" t="s">
        <v>85</v>
      </c>
      <c r="AY207" s="24" t="s">
        <v>146</v>
      </c>
      <c r="BE207" s="232">
        <f>IF(N207="základní",J207,0)</f>
        <v>0</v>
      </c>
      <c r="BF207" s="232">
        <f>IF(N207="snížená",J207,0)</f>
        <v>0</v>
      </c>
      <c r="BG207" s="232">
        <f>IF(N207="zákl. přenesená",J207,0)</f>
        <v>0</v>
      </c>
      <c r="BH207" s="232">
        <f>IF(N207="sníž. přenesená",J207,0)</f>
        <v>0</v>
      </c>
      <c r="BI207" s="232">
        <f>IF(N207="nulová",J207,0)</f>
        <v>0</v>
      </c>
      <c r="BJ207" s="24" t="s">
        <v>83</v>
      </c>
      <c r="BK207" s="232">
        <f>ROUND(I207*H207,2)</f>
        <v>0</v>
      </c>
      <c r="BL207" s="24" t="s">
        <v>243</v>
      </c>
      <c r="BM207" s="24" t="s">
        <v>301</v>
      </c>
    </row>
    <row r="208" s="11" customFormat="1">
      <c r="B208" s="236"/>
      <c r="C208" s="237"/>
      <c r="D208" s="233" t="s">
        <v>158</v>
      </c>
      <c r="E208" s="238" t="s">
        <v>21</v>
      </c>
      <c r="F208" s="239" t="s">
        <v>427</v>
      </c>
      <c r="G208" s="237"/>
      <c r="H208" s="240">
        <v>0.95999999999999996</v>
      </c>
      <c r="I208" s="241"/>
      <c r="J208" s="237"/>
      <c r="K208" s="237"/>
      <c r="L208" s="242"/>
      <c r="M208" s="243"/>
      <c r="N208" s="244"/>
      <c r="O208" s="244"/>
      <c r="P208" s="244"/>
      <c r="Q208" s="244"/>
      <c r="R208" s="244"/>
      <c r="S208" s="244"/>
      <c r="T208" s="245"/>
      <c r="AT208" s="246" t="s">
        <v>158</v>
      </c>
      <c r="AU208" s="246" t="s">
        <v>85</v>
      </c>
      <c r="AV208" s="11" t="s">
        <v>85</v>
      </c>
      <c r="AW208" s="11" t="s">
        <v>38</v>
      </c>
      <c r="AX208" s="11" t="s">
        <v>75</v>
      </c>
      <c r="AY208" s="246" t="s">
        <v>146</v>
      </c>
    </row>
    <row r="209" s="11" customFormat="1">
      <c r="B209" s="236"/>
      <c r="C209" s="237"/>
      <c r="D209" s="233" t="s">
        <v>158</v>
      </c>
      <c r="E209" s="238" t="s">
        <v>21</v>
      </c>
      <c r="F209" s="239" t="s">
        <v>428</v>
      </c>
      <c r="G209" s="237"/>
      <c r="H209" s="240">
        <v>1.74</v>
      </c>
      <c r="I209" s="241"/>
      <c r="J209" s="237"/>
      <c r="K209" s="237"/>
      <c r="L209" s="242"/>
      <c r="M209" s="243"/>
      <c r="N209" s="244"/>
      <c r="O209" s="244"/>
      <c r="P209" s="244"/>
      <c r="Q209" s="244"/>
      <c r="R209" s="244"/>
      <c r="S209" s="244"/>
      <c r="T209" s="245"/>
      <c r="AT209" s="246" t="s">
        <v>158</v>
      </c>
      <c r="AU209" s="246" t="s">
        <v>85</v>
      </c>
      <c r="AV209" s="11" t="s">
        <v>85</v>
      </c>
      <c r="AW209" s="11" t="s">
        <v>38</v>
      </c>
      <c r="AX209" s="11" t="s">
        <v>75</v>
      </c>
      <c r="AY209" s="246" t="s">
        <v>146</v>
      </c>
    </row>
    <row r="210" s="11" customFormat="1">
      <c r="B210" s="236"/>
      <c r="C210" s="237"/>
      <c r="D210" s="233" t="s">
        <v>158</v>
      </c>
      <c r="E210" s="238" t="s">
        <v>21</v>
      </c>
      <c r="F210" s="239" t="s">
        <v>429</v>
      </c>
      <c r="G210" s="237"/>
      <c r="H210" s="240">
        <v>1.6799999999999999</v>
      </c>
      <c r="I210" s="241"/>
      <c r="J210" s="237"/>
      <c r="K210" s="237"/>
      <c r="L210" s="242"/>
      <c r="M210" s="243"/>
      <c r="N210" s="244"/>
      <c r="O210" s="244"/>
      <c r="P210" s="244"/>
      <c r="Q210" s="244"/>
      <c r="R210" s="244"/>
      <c r="S210" s="244"/>
      <c r="T210" s="245"/>
      <c r="AT210" s="246" t="s">
        <v>158</v>
      </c>
      <c r="AU210" s="246" t="s">
        <v>85</v>
      </c>
      <c r="AV210" s="11" t="s">
        <v>85</v>
      </c>
      <c r="AW210" s="11" t="s">
        <v>38</v>
      </c>
      <c r="AX210" s="11" t="s">
        <v>75</v>
      </c>
      <c r="AY210" s="246" t="s">
        <v>146</v>
      </c>
    </row>
    <row r="211" s="11" customFormat="1">
      <c r="B211" s="236"/>
      <c r="C211" s="237"/>
      <c r="D211" s="233" t="s">
        <v>158</v>
      </c>
      <c r="E211" s="238" t="s">
        <v>21</v>
      </c>
      <c r="F211" s="239" t="s">
        <v>430</v>
      </c>
      <c r="G211" s="237"/>
      <c r="H211" s="240">
        <v>3</v>
      </c>
      <c r="I211" s="241"/>
      <c r="J211" s="237"/>
      <c r="K211" s="237"/>
      <c r="L211" s="242"/>
      <c r="M211" s="243"/>
      <c r="N211" s="244"/>
      <c r="O211" s="244"/>
      <c r="P211" s="244"/>
      <c r="Q211" s="244"/>
      <c r="R211" s="244"/>
      <c r="S211" s="244"/>
      <c r="T211" s="245"/>
      <c r="AT211" s="246" t="s">
        <v>158</v>
      </c>
      <c r="AU211" s="246" t="s">
        <v>85</v>
      </c>
      <c r="AV211" s="11" t="s">
        <v>85</v>
      </c>
      <c r="AW211" s="11" t="s">
        <v>38</v>
      </c>
      <c r="AX211" s="11" t="s">
        <v>75</v>
      </c>
      <c r="AY211" s="246" t="s">
        <v>146</v>
      </c>
    </row>
    <row r="212" s="11" customFormat="1">
      <c r="B212" s="236"/>
      <c r="C212" s="237"/>
      <c r="D212" s="233" t="s">
        <v>158</v>
      </c>
      <c r="E212" s="238" t="s">
        <v>21</v>
      </c>
      <c r="F212" s="239" t="s">
        <v>431</v>
      </c>
      <c r="G212" s="237"/>
      <c r="H212" s="240">
        <v>4.3200000000000003</v>
      </c>
      <c r="I212" s="241"/>
      <c r="J212" s="237"/>
      <c r="K212" s="237"/>
      <c r="L212" s="242"/>
      <c r="M212" s="243"/>
      <c r="N212" s="244"/>
      <c r="O212" s="244"/>
      <c r="P212" s="244"/>
      <c r="Q212" s="244"/>
      <c r="R212" s="244"/>
      <c r="S212" s="244"/>
      <c r="T212" s="245"/>
      <c r="AT212" s="246" t="s">
        <v>158</v>
      </c>
      <c r="AU212" s="246" t="s">
        <v>85</v>
      </c>
      <c r="AV212" s="11" t="s">
        <v>85</v>
      </c>
      <c r="AW212" s="11" t="s">
        <v>38</v>
      </c>
      <c r="AX212" s="11" t="s">
        <v>75</v>
      </c>
      <c r="AY212" s="246" t="s">
        <v>146</v>
      </c>
    </row>
    <row r="213" s="12" customFormat="1">
      <c r="B213" s="247"/>
      <c r="C213" s="248"/>
      <c r="D213" s="233" t="s">
        <v>158</v>
      </c>
      <c r="E213" s="249" t="s">
        <v>21</v>
      </c>
      <c r="F213" s="250" t="s">
        <v>165</v>
      </c>
      <c r="G213" s="248"/>
      <c r="H213" s="251">
        <v>11.699999999999999</v>
      </c>
      <c r="I213" s="252"/>
      <c r="J213" s="248"/>
      <c r="K213" s="248"/>
      <c r="L213" s="253"/>
      <c r="M213" s="254"/>
      <c r="N213" s="255"/>
      <c r="O213" s="255"/>
      <c r="P213" s="255"/>
      <c r="Q213" s="255"/>
      <c r="R213" s="255"/>
      <c r="S213" s="255"/>
      <c r="T213" s="256"/>
      <c r="AT213" s="257" t="s">
        <v>158</v>
      </c>
      <c r="AU213" s="257" t="s">
        <v>85</v>
      </c>
      <c r="AV213" s="12" t="s">
        <v>154</v>
      </c>
      <c r="AW213" s="12" t="s">
        <v>38</v>
      </c>
      <c r="AX213" s="12" t="s">
        <v>83</v>
      </c>
      <c r="AY213" s="257" t="s">
        <v>146</v>
      </c>
    </row>
    <row r="214" s="1" customFormat="1" ht="25.5" customHeight="1">
      <c r="B214" s="46"/>
      <c r="C214" s="221" t="s">
        <v>306</v>
      </c>
      <c r="D214" s="221" t="s">
        <v>149</v>
      </c>
      <c r="E214" s="222" t="s">
        <v>303</v>
      </c>
      <c r="F214" s="223" t="s">
        <v>304</v>
      </c>
      <c r="G214" s="224" t="s">
        <v>152</v>
      </c>
      <c r="H214" s="225">
        <v>16.739999999999998</v>
      </c>
      <c r="I214" s="226"/>
      <c r="J214" s="227">
        <f>ROUND(I214*H214,2)</f>
        <v>0</v>
      </c>
      <c r="K214" s="223" t="s">
        <v>153</v>
      </c>
      <c r="L214" s="72"/>
      <c r="M214" s="228" t="s">
        <v>21</v>
      </c>
      <c r="N214" s="229" t="s">
        <v>46</v>
      </c>
      <c r="O214" s="47"/>
      <c r="P214" s="230">
        <f>O214*H214</f>
        <v>0</v>
      </c>
      <c r="Q214" s="230">
        <v>0.0039199999999999999</v>
      </c>
      <c r="R214" s="230">
        <f>Q214*H214</f>
        <v>0.065620799999999993</v>
      </c>
      <c r="S214" s="230">
        <v>0</v>
      </c>
      <c r="T214" s="231">
        <f>S214*H214</f>
        <v>0</v>
      </c>
      <c r="AR214" s="24" t="s">
        <v>243</v>
      </c>
      <c r="AT214" s="24" t="s">
        <v>149</v>
      </c>
      <c r="AU214" s="24" t="s">
        <v>85</v>
      </c>
      <c r="AY214" s="24" t="s">
        <v>146</v>
      </c>
      <c r="BE214" s="232">
        <f>IF(N214="základní",J214,0)</f>
        <v>0</v>
      </c>
      <c r="BF214" s="232">
        <f>IF(N214="snížená",J214,0)</f>
        <v>0</v>
      </c>
      <c r="BG214" s="232">
        <f>IF(N214="zákl. přenesená",J214,0)</f>
        <v>0</v>
      </c>
      <c r="BH214" s="232">
        <f>IF(N214="sníž. přenesená",J214,0)</f>
        <v>0</v>
      </c>
      <c r="BI214" s="232">
        <f>IF(N214="nulová",J214,0)</f>
        <v>0</v>
      </c>
      <c r="BJ214" s="24" t="s">
        <v>83</v>
      </c>
      <c r="BK214" s="232">
        <f>ROUND(I214*H214,2)</f>
        <v>0</v>
      </c>
      <c r="BL214" s="24" t="s">
        <v>243</v>
      </c>
      <c r="BM214" s="24" t="s">
        <v>305</v>
      </c>
    </row>
    <row r="215" s="11" customFormat="1">
      <c r="B215" s="236"/>
      <c r="C215" s="237"/>
      <c r="D215" s="233" t="s">
        <v>158</v>
      </c>
      <c r="E215" s="238" t="s">
        <v>21</v>
      </c>
      <c r="F215" s="239" t="s">
        <v>426</v>
      </c>
      <c r="G215" s="237"/>
      <c r="H215" s="240">
        <v>5.04</v>
      </c>
      <c r="I215" s="241"/>
      <c r="J215" s="237"/>
      <c r="K215" s="237"/>
      <c r="L215" s="242"/>
      <c r="M215" s="243"/>
      <c r="N215" s="244"/>
      <c r="O215" s="244"/>
      <c r="P215" s="244"/>
      <c r="Q215" s="244"/>
      <c r="R215" s="244"/>
      <c r="S215" s="244"/>
      <c r="T215" s="245"/>
      <c r="AT215" s="246" t="s">
        <v>158</v>
      </c>
      <c r="AU215" s="246" t="s">
        <v>85</v>
      </c>
      <c r="AV215" s="11" t="s">
        <v>85</v>
      </c>
      <c r="AW215" s="11" t="s">
        <v>38</v>
      </c>
      <c r="AX215" s="11" t="s">
        <v>75</v>
      </c>
      <c r="AY215" s="246" t="s">
        <v>146</v>
      </c>
    </row>
    <row r="216" s="11" customFormat="1">
      <c r="B216" s="236"/>
      <c r="C216" s="237"/>
      <c r="D216" s="233" t="s">
        <v>158</v>
      </c>
      <c r="E216" s="238" t="s">
        <v>21</v>
      </c>
      <c r="F216" s="239" t="s">
        <v>427</v>
      </c>
      <c r="G216" s="237"/>
      <c r="H216" s="240">
        <v>0.95999999999999996</v>
      </c>
      <c r="I216" s="241"/>
      <c r="J216" s="237"/>
      <c r="K216" s="237"/>
      <c r="L216" s="242"/>
      <c r="M216" s="243"/>
      <c r="N216" s="244"/>
      <c r="O216" s="244"/>
      <c r="P216" s="244"/>
      <c r="Q216" s="244"/>
      <c r="R216" s="244"/>
      <c r="S216" s="244"/>
      <c r="T216" s="245"/>
      <c r="AT216" s="246" t="s">
        <v>158</v>
      </c>
      <c r="AU216" s="246" t="s">
        <v>85</v>
      </c>
      <c r="AV216" s="11" t="s">
        <v>85</v>
      </c>
      <c r="AW216" s="11" t="s">
        <v>38</v>
      </c>
      <c r="AX216" s="11" t="s">
        <v>75</v>
      </c>
      <c r="AY216" s="246" t="s">
        <v>146</v>
      </c>
    </row>
    <row r="217" s="11" customFormat="1">
      <c r="B217" s="236"/>
      <c r="C217" s="237"/>
      <c r="D217" s="233" t="s">
        <v>158</v>
      </c>
      <c r="E217" s="238" t="s">
        <v>21</v>
      </c>
      <c r="F217" s="239" t="s">
        <v>428</v>
      </c>
      <c r="G217" s="237"/>
      <c r="H217" s="240">
        <v>1.74</v>
      </c>
      <c r="I217" s="241"/>
      <c r="J217" s="237"/>
      <c r="K217" s="237"/>
      <c r="L217" s="242"/>
      <c r="M217" s="243"/>
      <c r="N217" s="244"/>
      <c r="O217" s="244"/>
      <c r="P217" s="244"/>
      <c r="Q217" s="244"/>
      <c r="R217" s="244"/>
      <c r="S217" s="244"/>
      <c r="T217" s="245"/>
      <c r="AT217" s="246" t="s">
        <v>158</v>
      </c>
      <c r="AU217" s="246" t="s">
        <v>85</v>
      </c>
      <c r="AV217" s="11" t="s">
        <v>85</v>
      </c>
      <c r="AW217" s="11" t="s">
        <v>38</v>
      </c>
      <c r="AX217" s="11" t="s">
        <v>75</v>
      </c>
      <c r="AY217" s="246" t="s">
        <v>146</v>
      </c>
    </row>
    <row r="218" s="11" customFormat="1">
      <c r="B218" s="236"/>
      <c r="C218" s="237"/>
      <c r="D218" s="233" t="s">
        <v>158</v>
      </c>
      <c r="E218" s="238" t="s">
        <v>21</v>
      </c>
      <c r="F218" s="239" t="s">
        <v>429</v>
      </c>
      <c r="G218" s="237"/>
      <c r="H218" s="240">
        <v>1.6799999999999999</v>
      </c>
      <c r="I218" s="241"/>
      <c r="J218" s="237"/>
      <c r="K218" s="237"/>
      <c r="L218" s="242"/>
      <c r="M218" s="243"/>
      <c r="N218" s="244"/>
      <c r="O218" s="244"/>
      <c r="P218" s="244"/>
      <c r="Q218" s="244"/>
      <c r="R218" s="244"/>
      <c r="S218" s="244"/>
      <c r="T218" s="245"/>
      <c r="AT218" s="246" t="s">
        <v>158</v>
      </c>
      <c r="AU218" s="246" t="s">
        <v>85</v>
      </c>
      <c r="AV218" s="11" t="s">
        <v>85</v>
      </c>
      <c r="AW218" s="11" t="s">
        <v>38</v>
      </c>
      <c r="AX218" s="11" t="s">
        <v>75</v>
      </c>
      <c r="AY218" s="246" t="s">
        <v>146</v>
      </c>
    </row>
    <row r="219" s="11" customFormat="1">
      <c r="B219" s="236"/>
      <c r="C219" s="237"/>
      <c r="D219" s="233" t="s">
        <v>158</v>
      </c>
      <c r="E219" s="238" t="s">
        <v>21</v>
      </c>
      <c r="F219" s="239" t="s">
        <v>430</v>
      </c>
      <c r="G219" s="237"/>
      <c r="H219" s="240">
        <v>3</v>
      </c>
      <c r="I219" s="241"/>
      <c r="J219" s="237"/>
      <c r="K219" s="237"/>
      <c r="L219" s="242"/>
      <c r="M219" s="243"/>
      <c r="N219" s="244"/>
      <c r="O219" s="244"/>
      <c r="P219" s="244"/>
      <c r="Q219" s="244"/>
      <c r="R219" s="244"/>
      <c r="S219" s="244"/>
      <c r="T219" s="245"/>
      <c r="AT219" s="246" t="s">
        <v>158</v>
      </c>
      <c r="AU219" s="246" t="s">
        <v>85</v>
      </c>
      <c r="AV219" s="11" t="s">
        <v>85</v>
      </c>
      <c r="AW219" s="11" t="s">
        <v>38</v>
      </c>
      <c r="AX219" s="11" t="s">
        <v>75</v>
      </c>
      <c r="AY219" s="246" t="s">
        <v>146</v>
      </c>
    </row>
    <row r="220" s="11" customFormat="1">
      <c r="B220" s="236"/>
      <c r="C220" s="237"/>
      <c r="D220" s="233" t="s">
        <v>158</v>
      </c>
      <c r="E220" s="238" t="s">
        <v>21</v>
      </c>
      <c r="F220" s="239" t="s">
        <v>431</v>
      </c>
      <c r="G220" s="237"/>
      <c r="H220" s="240">
        <v>4.3200000000000003</v>
      </c>
      <c r="I220" s="241"/>
      <c r="J220" s="237"/>
      <c r="K220" s="237"/>
      <c r="L220" s="242"/>
      <c r="M220" s="243"/>
      <c r="N220" s="244"/>
      <c r="O220" s="244"/>
      <c r="P220" s="244"/>
      <c r="Q220" s="244"/>
      <c r="R220" s="244"/>
      <c r="S220" s="244"/>
      <c r="T220" s="245"/>
      <c r="AT220" s="246" t="s">
        <v>158</v>
      </c>
      <c r="AU220" s="246" t="s">
        <v>85</v>
      </c>
      <c r="AV220" s="11" t="s">
        <v>85</v>
      </c>
      <c r="AW220" s="11" t="s">
        <v>38</v>
      </c>
      <c r="AX220" s="11" t="s">
        <v>75</v>
      </c>
      <c r="AY220" s="246" t="s">
        <v>146</v>
      </c>
    </row>
    <row r="221" s="12" customFormat="1">
      <c r="B221" s="247"/>
      <c r="C221" s="248"/>
      <c r="D221" s="233" t="s">
        <v>158</v>
      </c>
      <c r="E221" s="249" t="s">
        <v>21</v>
      </c>
      <c r="F221" s="250" t="s">
        <v>165</v>
      </c>
      <c r="G221" s="248"/>
      <c r="H221" s="251">
        <v>16.739999999999998</v>
      </c>
      <c r="I221" s="252"/>
      <c r="J221" s="248"/>
      <c r="K221" s="248"/>
      <c r="L221" s="253"/>
      <c r="M221" s="254"/>
      <c r="N221" s="255"/>
      <c r="O221" s="255"/>
      <c r="P221" s="255"/>
      <c r="Q221" s="255"/>
      <c r="R221" s="255"/>
      <c r="S221" s="255"/>
      <c r="T221" s="256"/>
      <c r="AT221" s="257" t="s">
        <v>158</v>
      </c>
      <c r="AU221" s="257" t="s">
        <v>85</v>
      </c>
      <c r="AV221" s="12" t="s">
        <v>154</v>
      </c>
      <c r="AW221" s="12" t="s">
        <v>38</v>
      </c>
      <c r="AX221" s="12" t="s">
        <v>83</v>
      </c>
      <c r="AY221" s="257" t="s">
        <v>146</v>
      </c>
    </row>
    <row r="222" s="1" customFormat="1" ht="25.5" customHeight="1">
      <c r="B222" s="46"/>
      <c r="C222" s="269" t="s">
        <v>313</v>
      </c>
      <c r="D222" s="269" t="s">
        <v>272</v>
      </c>
      <c r="E222" s="270" t="s">
        <v>307</v>
      </c>
      <c r="F222" s="271" t="s">
        <v>308</v>
      </c>
      <c r="G222" s="272" t="s">
        <v>152</v>
      </c>
      <c r="H222" s="273">
        <v>18.414000000000001</v>
      </c>
      <c r="I222" s="274"/>
      <c r="J222" s="275">
        <f>ROUND(I222*H222,2)</f>
        <v>0</v>
      </c>
      <c r="K222" s="271" t="s">
        <v>153</v>
      </c>
      <c r="L222" s="276"/>
      <c r="M222" s="277" t="s">
        <v>21</v>
      </c>
      <c r="N222" s="278" t="s">
        <v>46</v>
      </c>
      <c r="O222" s="47"/>
      <c r="P222" s="230">
        <f>O222*H222</f>
        <v>0</v>
      </c>
      <c r="Q222" s="230">
        <v>0.018200000000000001</v>
      </c>
      <c r="R222" s="230">
        <f>Q222*H222</f>
        <v>0.33513480000000007</v>
      </c>
      <c r="S222" s="230">
        <v>0</v>
      </c>
      <c r="T222" s="231">
        <f>S222*H222</f>
        <v>0</v>
      </c>
      <c r="AR222" s="24" t="s">
        <v>275</v>
      </c>
      <c r="AT222" s="24" t="s">
        <v>272</v>
      </c>
      <c r="AU222" s="24" t="s">
        <v>85</v>
      </c>
      <c r="AY222" s="24" t="s">
        <v>146</v>
      </c>
      <c r="BE222" s="232">
        <f>IF(N222="základní",J222,0)</f>
        <v>0</v>
      </c>
      <c r="BF222" s="232">
        <f>IF(N222="snížená",J222,0)</f>
        <v>0</v>
      </c>
      <c r="BG222" s="232">
        <f>IF(N222="zákl. přenesená",J222,0)</f>
        <v>0</v>
      </c>
      <c r="BH222" s="232">
        <f>IF(N222="sníž. přenesená",J222,0)</f>
        <v>0</v>
      </c>
      <c r="BI222" s="232">
        <f>IF(N222="nulová",J222,0)</f>
        <v>0</v>
      </c>
      <c r="BJ222" s="24" t="s">
        <v>83</v>
      </c>
      <c r="BK222" s="232">
        <f>ROUND(I222*H222,2)</f>
        <v>0</v>
      </c>
      <c r="BL222" s="24" t="s">
        <v>243</v>
      </c>
      <c r="BM222" s="24" t="s">
        <v>309</v>
      </c>
    </row>
    <row r="223" s="1" customFormat="1">
      <c r="B223" s="46"/>
      <c r="C223" s="74"/>
      <c r="D223" s="233" t="s">
        <v>310</v>
      </c>
      <c r="E223" s="74"/>
      <c r="F223" s="234" t="s">
        <v>311</v>
      </c>
      <c r="G223" s="74"/>
      <c r="H223" s="74"/>
      <c r="I223" s="191"/>
      <c r="J223" s="74"/>
      <c r="K223" s="74"/>
      <c r="L223" s="72"/>
      <c r="M223" s="235"/>
      <c r="N223" s="47"/>
      <c r="O223" s="47"/>
      <c r="P223" s="47"/>
      <c r="Q223" s="47"/>
      <c r="R223" s="47"/>
      <c r="S223" s="47"/>
      <c r="T223" s="95"/>
      <c r="AT223" s="24" t="s">
        <v>310</v>
      </c>
      <c r="AU223" s="24" t="s">
        <v>85</v>
      </c>
    </row>
    <row r="224" s="11" customFormat="1">
      <c r="B224" s="236"/>
      <c r="C224" s="237"/>
      <c r="D224" s="233" t="s">
        <v>158</v>
      </c>
      <c r="E224" s="237"/>
      <c r="F224" s="239" t="s">
        <v>447</v>
      </c>
      <c r="G224" s="237"/>
      <c r="H224" s="240">
        <v>18.414000000000001</v>
      </c>
      <c r="I224" s="241"/>
      <c r="J224" s="237"/>
      <c r="K224" s="237"/>
      <c r="L224" s="242"/>
      <c r="M224" s="243"/>
      <c r="N224" s="244"/>
      <c r="O224" s="244"/>
      <c r="P224" s="244"/>
      <c r="Q224" s="244"/>
      <c r="R224" s="244"/>
      <c r="S224" s="244"/>
      <c r="T224" s="245"/>
      <c r="AT224" s="246" t="s">
        <v>158</v>
      </c>
      <c r="AU224" s="246" t="s">
        <v>85</v>
      </c>
      <c r="AV224" s="11" t="s">
        <v>85</v>
      </c>
      <c r="AW224" s="11" t="s">
        <v>6</v>
      </c>
      <c r="AX224" s="11" t="s">
        <v>83</v>
      </c>
      <c r="AY224" s="246" t="s">
        <v>146</v>
      </c>
    </row>
    <row r="225" s="1" customFormat="1" ht="25.5" customHeight="1">
      <c r="B225" s="46"/>
      <c r="C225" s="221" t="s">
        <v>317</v>
      </c>
      <c r="D225" s="221" t="s">
        <v>149</v>
      </c>
      <c r="E225" s="222" t="s">
        <v>314</v>
      </c>
      <c r="F225" s="223" t="s">
        <v>315</v>
      </c>
      <c r="G225" s="224" t="s">
        <v>152</v>
      </c>
      <c r="H225" s="225">
        <v>16.739999999999998</v>
      </c>
      <c r="I225" s="226"/>
      <c r="J225" s="227">
        <f>ROUND(I225*H225,2)</f>
        <v>0</v>
      </c>
      <c r="K225" s="223" t="s">
        <v>153</v>
      </c>
      <c r="L225" s="72"/>
      <c r="M225" s="228" t="s">
        <v>21</v>
      </c>
      <c r="N225" s="229" t="s">
        <v>46</v>
      </c>
      <c r="O225" s="47"/>
      <c r="P225" s="230">
        <f>O225*H225</f>
        <v>0</v>
      </c>
      <c r="Q225" s="230">
        <v>0</v>
      </c>
      <c r="R225" s="230">
        <f>Q225*H225</f>
        <v>0</v>
      </c>
      <c r="S225" s="230">
        <v>0</v>
      </c>
      <c r="T225" s="231">
        <f>S225*H225</f>
        <v>0</v>
      </c>
      <c r="AR225" s="24" t="s">
        <v>243</v>
      </c>
      <c r="AT225" s="24" t="s">
        <v>149</v>
      </c>
      <c r="AU225" s="24" t="s">
        <v>85</v>
      </c>
      <c r="AY225" s="24" t="s">
        <v>146</v>
      </c>
      <c r="BE225" s="232">
        <f>IF(N225="základní",J225,0)</f>
        <v>0</v>
      </c>
      <c r="BF225" s="232">
        <f>IF(N225="snížená",J225,0)</f>
        <v>0</v>
      </c>
      <c r="BG225" s="232">
        <f>IF(N225="zákl. přenesená",J225,0)</f>
        <v>0</v>
      </c>
      <c r="BH225" s="232">
        <f>IF(N225="sníž. přenesená",J225,0)</f>
        <v>0</v>
      </c>
      <c r="BI225" s="232">
        <f>IF(N225="nulová",J225,0)</f>
        <v>0</v>
      </c>
      <c r="BJ225" s="24" t="s">
        <v>83</v>
      </c>
      <c r="BK225" s="232">
        <f>ROUND(I225*H225,2)</f>
        <v>0</v>
      </c>
      <c r="BL225" s="24" t="s">
        <v>243</v>
      </c>
      <c r="BM225" s="24" t="s">
        <v>316</v>
      </c>
    </row>
    <row r="226" s="1" customFormat="1" ht="16.5" customHeight="1">
      <c r="B226" s="46"/>
      <c r="C226" s="221" t="s">
        <v>323</v>
      </c>
      <c r="D226" s="221" t="s">
        <v>149</v>
      </c>
      <c r="E226" s="222" t="s">
        <v>318</v>
      </c>
      <c r="F226" s="223" t="s">
        <v>319</v>
      </c>
      <c r="G226" s="224" t="s">
        <v>152</v>
      </c>
      <c r="H226" s="225">
        <v>33.479999999999997</v>
      </c>
      <c r="I226" s="226"/>
      <c r="J226" s="227">
        <f>ROUND(I226*H226,2)</f>
        <v>0</v>
      </c>
      <c r="K226" s="223" t="s">
        <v>153</v>
      </c>
      <c r="L226" s="72"/>
      <c r="M226" s="228" t="s">
        <v>21</v>
      </c>
      <c r="N226" s="229" t="s">
        <v>46</v>
      </c>
      <c r="O226" s="47"/>
      <c r="P226" s="230">
        <f>O226*H226</f>
        <v>0</v>
      </c>
      <c r="Q226" s="230">
        <v>0.00029999999999999997</v>
      </c>
      <c r="R226" s="230">
        <f>Q226*H226</f>
        <v>0.010043999999999997</v>
      </c>
      <c r="S226" s="230">
        <v>0</v>
      </c>
      <c r="T226" s="231">
        <f>S226*H226</f>
        <v>0</v>
      </c>
      <c r="AR226" s="24" t="s">
        <v>243</v>
      </c>
      <c r="AT226" s="24" t="s">
        <v>149</v>
      </c>
      <c r="AU226" s="24" t="s">
        <v>85</v>
      </c>
      <c r="AY226" s="24" t="s">
        <v>146</v>
      </c>
      <c r="BE226" s="232">
        <f>IF(N226="základní",J226,0)</f>
        <v>0</v>
      </c>
      <c r="BF226" s="232">
        <f>IF(N226="snížená",J226,0)</f>
        <v>0</v>
      </c>
      <c r="BG226" s="232">
        <f>IF(N226="zákl. přenesená",J226,0)</f>
        <v>0</v>
      </c>
      <c r="BH226" s="232">
        <f>IF(N226="sníž. přenesená",J226,0)</f>
        <v>0</v>
      </c>
      <c r="BI226" s="232">
        <f>IF(N226="nulová",J226,0)</f>
        <v>0</v>
      </c>
      <c r="BJ226" s="24" t="s">
        <v>83</v>
      </c>
      <c r="BK226" s="232">
        <f>ROUND(I226*H226,2)</f>
        <v>0</v>
      </c>
      <c r="BL226" s="24" t="s">
        <v>243</v>
      </c>
      <c r="BM226" s="24" t="s">
        <v>320</v>
      </c>
    </row>
    <row r="227" s="1" customFormat="1">
      <c r="B227" s="46"/>
      <c r="C227" s="74"/>
      <c r="D227" s="233" t="s">
        <v>156</v>
      </c>
      <c r="E227" s="74"/>
      <c r="F227" s="234" t="s">
        <v>321</v>
      </c>
      <c r="G227" s="74"/>
      <c r="H227" s="74"/>
      <c r="I227" s="191"/>
      <c r="J227" s="74"/>
      <c r="K227" s="74"/>
      <c r="L227" s="72"/>
      <c r="M227" s="235"/>
      <c r="N227" s="47"/>
      <c r="O227" s="47"/>
      <c r="P227" s="47"/>
      <c r="Q227" s="47"/>
      <c r="R227" s="47"/>
      <c r="S227" s="47"/>
      <c r="T227" s="95"/>
      <c r="AT227" s="24" t="s">
        <v>156</v>
      </c>
      <c r="AU227" s="24" t="s">
        <v>85</v>
      </c>
    </row>
    <row r="228" s="11" customFormat="1">
      <c r="B228" s="236"/>
      <c r="C228" s="237"/>
      <c r="D228" s="233" t="s">
        <v>158</v>
      </c>
      <c r="E228" s="237"/>
      <c r="F228" s="239" t="s">
        <v>448</v>
      </c>
      <c r="G228" s="237"/>
      <c r="H228" s="240">
        <v>33.479999999999997</v>
      </c>
      <c r="I228" s="241"/>
      <c r="J228" s="237"/>
      <c r="K228" s="237"/>
      <c r="L228" s="242"/>
      <c r="M228" s="243"/>
      <c r="N228" s="244"/>
      <c r="O228" s="244"/>
      <c r="P228" s="244"/>
      <c r="Q228" s="244"/>
      <c r="R228" s="244"/>
      <c r="S228" s="244"/>
      <c r="T228" s="245"/>
      <c r="AT228" s="246" t="s">
        <v>158</v>
      </c>
      <c r="AU228" s="246" t="s">
        <v>85</v>
      </c>
      <c r="AV228" s="11" t="s">
        <v>85</v>
      </c>
      <c r="AW228" s="11" t="s">
        <v>6</v>
      </c>
      <c r="AX228" s="11" t="s">
        <v>83</v>
      </c>
      <c r="AY228" s="246" t="s">
        <v>146</v>
      </c>
    </row>
    <row r="229" s="1" customFormat="1" ht="38.25" customHeight="1">
      <c r="B229" s="46"/>
      <c r="C229" s="221" t="s">
        <v>330</v>
      </c>
      <c r="D229" s="221" t="s">
        <v>149</v>
      </c>
      <c r="E229" s="222" t="s">
        <v>500</v>
      </c>
      <c r="F229" s="223" t="s">
        <v>501</v>
      </c>
      <c r="G229" s="224" t="s">
        <v>224</v>
      </c>
      <c r="H229" s="225">
        <v>0.41099999999999998</v>
      </c>
      <c r="I229" s="226"/>
      <c r="J229" s="227">
        <f>ROUND(I229*H229,2)</f>
        <v>0</v>
      </c>
      <c r="K229" s="223" t="s">
        <v>153</v>
      </c>
      <c r="L229" s="72"/>
      <c r="M229" s="228" t="s">
        <v>21</v>
      </c>
      <c r="N229" s="229" t="s">
        <v>46</v>
      </c>
      <c r="O229" s="47"/>
      <c r="P229" s="230">
        <f>O229*H229</f>
        <v>0</v>
      </c>
      <c r="Q229" s="230">
        <v>0</v>
      </c>
      <c r="R229" s="230">
        <f>Q229*H229</f>
        <v>0</v>
      </c>
      <c r="S229" s="230">
        <v>0</v>
      </c>
      <c r="T229" s="231">
        <f>S229*H229</f>
        <v>0</v>
      </c>
      <c r="AR229" s="24" t="s">
        <v>243</v>
      </c>
      <c r="AT229" s="24" t="s">
        <v>149</v>
      </c>
      <c r="AU229" s="24" t="s">
        <v>85</v>
      </c>
      <c r="AY229" s="24" t="s">
        <v>146</v>
      </c>
      <c r="BE229" s="232">
        <f>IF(N229="základní",J229,0)</f>
        <v>0</v>
      </c>
      <c r="BF229" s="232">
        <f>IF(N229="snížená",J229,0)</f>
        <v>0</v>
      </c>
      <c r="BG229" s="232">
        <f>IF(N229="zákl. přenesená",J229,0)</f>
        <v>0</v>
      </c>
      <c r="BH229" s="232">
        <f>IF(N229="sníž. přenesená",J229,0)</f>
        <v>0</v>
      </c>
      <c r="BI229" s="232">
        <f>IF(N229="nulová",J229,0)</f>
        <v>0</v>
      </c>
      <c r="BJ229" s="24" t="s">
        <v>83</v>
      </c>
      <c r="BK229" s="232">
        <f>ROUND(I229*H229,2)</f>
        <v>0</v>
      </c>
      <c r="BL229" s="24" t="s">
        <v>243</v>
      </c>
      <c r="BM229" s="24" t="s">
        <v>326</v>
      </c>
    </row>
    <row r="230" s="1" customFormat="1">
      <c r="B230" s="46"/>
      <c r="C230" s="74"/>
      <c r="D230" s="233" t="s">
        <v>156</v>
      </c>
      <c r="E230" s="74"/>
      <c r="F230" s="234" t="s">
        <v>327</v>
      </c>
      <c r="G230" s="74"/>
      <c r="H230" s="74"/>
      <c r="I230" s="191"/>
      <c r="J230" s="74"/>
      <c r="K230" s="74"/>
      <c r="L230" s="72"/>
      <c r="M230" s="235"/>
      <c r="N230" s="47"/>
      <c r="O230" s="47"/>
      <c r="P230" s="47"/>
      <c r="Q230" s="47"/>
      <c r="R230" s="47"/>
      <c r="S230" s="47"/>
      <c r="T230" s="95"/>
      <c r="AT230" s="24" t="s">
        <v>156</v>
      </c>
      <c r="AU230" s="24" t="s">
        <v>85</v>
      </c>
    </row>
    <row r="231" s="10" customFormat="1" ht="29.88" customHeight="1">
      <c r="B231" s="205"/>
      <c r="C231" s="206"/>
      <c r="D231" s="207" t="s">
        <v>74</v>
      </c>
      <c r="E231" s="219" t="s">
        <v>328</v>
      </c>
      <c r="F231" s="219" t="s">
        <v>329</v>
      </c>
      <c r="G231" s="206"/>
      <c r="H231" s="206"/>
      <c r="I231" s="209"/>
      <c r="J231" s="220">
        <f>BK231</f>
        <v>0</v>
      </c>
      <c r="K231" s="206"/>
      <c r="L231" s="211"/>
      <c r="M231" s="212"/>
      <c r="N231" s="213"/>
      <c r="O231" s="213"/>
      <c r="P231" s="214">
        <f>SUM(P232:P255)</f>
        <v>0</v>
      </c>
      <c r="Q231" s="213"/>
      <c r="R231" s="214">
        <f>SUM(R232:R255)</f>
        <v>0.017713619999999999</v>
      </c>
      <c r="S231" s="213"/>
      <c r="T231" s="215">
        <f>SUM(T232:T255)</f>
        <v>0.03288</v>
      </c>
      <c r="AR231" s="216" t="s">
        <v>85</v>
      </c>
      <c r="AT231" s="217" t="s">
        <v>74</v>
      </c>
      <c r="AU231" s="217" t="s">
        <v>83</v>
      </c>
      <c r="AY231" s="216" t="s">
        <v>146</v>
      </c>
      <c r="BK231" s="218">
        <f>SUM(BK232:BK255)</f>
        <v>0</v>
      </c>
    </row>
    <row r="232" s="1" customFormat="1" ht="25.5" customHeight="1">
      <c r="B232" s="46"/>
      <c r="C232" s="221" t="s">
        <v>275</v>
      </c>
      <c r="D232" s="221" t="s">
        <v>149</v>
      </c>
      <c r="E232" s="222" t="s">
        <v>331</v>
      </c>
      <c r="F232" s="223" t="s">
        <v>332</v>
      </c>
      <c r="G232" s="224" t="s">
        <v>152</v>
      </c>
      <c r="H232" s="225">
        <v>8.4800000000000004</v>
      </c>
      <c r="I232" s="226"/>
      <c r="J232" s="227">
        <f>ROUND(I232*H232,2)</f>
        <v>0</v>
      </c>
      <c r="K232" s="223" t="s">
        <v>153</v>
      </c>
      <c r="L232" s="72"/>
      <c r="M232" s="228" t="s">
        <v>21</v>
      </c>
      <c r="N232" s="229" t="s">
        <v>46</v>
      </c>
      <c r="O232" s="47"/>
      <c r="P232" s="230">
        <f>O232*H232</f>
        <v>0</v>
      </c>
      <c r="Q232" s="230">
        <v>3.0000000000000001E-05</v>
      </c>
      <c r="R232" s="230">
        <f>Q232*H232</f>
        <v>0.0002544</v>
      </c>
      <c r="S232" s="230">
        <v>0</v>
      </c>
      <c r="T232" s="231">
        <f>S232*H232</f>
        <v>0</v>
      </c>
      <c r="AR232" s="24" t="s">
        <v>243</v>
      </c>
      <c r="AT232" s="24" t="s">
        <v>149</v>
      </c>
      <c r="AU232" s="24" t="s">
        <v>85</v>
      </c>
      <c r="AY232" s="24" t="s">
        <v>146</v>
      </c>
      <c r="BE232" s="232">
        <f>IF(N232="základní",J232,0)</f>
        <v>0</v>
      </c>
      <c r="BF232" s="232">
        <f>IF(N232="snížená",J232,0)</f>
        <v>0</v>
      </c>
      <c r="BG232" s="232">
        <f>IF(N232="zákl. přenesená",J232,0)</f>
        <v>0</v>
      </c>
      <c r="BH232" s="232">
        <f>IF(N232="sníž. přenesená",J232,0)</f>
        <v>0</v>
      </c>
      <c r="BI232" s="232">
        <f>IF(N232="nulová",J232,0)</f>
        <v>0</v>
      </c>
      <c r="BJ232" s="24" t="s">
        <v>83</v>
      </c>
      <c r="BK232" s="232">
        <f>ROUND(I232*H232,2)</f>
        <v>0</v>
      </c>
      <c r="BL232" s="24" t="s">
        <v>243</v>
      </c>
      <c r="BM232" s="24" t="s">
        <v>333</v>
      </c>
    </row>
    <row r="233" s="1" customFormat="1">
      <c r="B233" s="46"/>
      <c r="C233" s="74"/>
      <c r="D233" s="233" t="s">
        <v>156</v>
      </c>
      <c r="E233" s="74"/>
      <c r="F233" s="234" t="s">
        <v>334</v>
      </c>
      <c r="G233" s="74"/>
      <c r="H233" s="74"/>
      <c r="I233" s="191"/>
      <c r="J233" s="74"/>
      <c r="K233" s="74"/>
      <c r="L233" s="72"/>
      <c r="M233" s="235"/>
      <c r="N233" s="47"/>
      <c r="O233" s="47"/>
      <c r="P233" s="47"/>
      <c r="Q233" s="47"/>
      <c r="R233" s="47"/>
      <c r="S233" s="47"/>
      <c r="T233" s="95"/>
      <c r="AT233" s="24" t="s">
        <v>156</v>
      </c>
      <c r="AU233" s="24" t="s">
        <v>85</v>
      </c>
    </row>
    <row r="234" s="11" customFormat="1">
      <c r="B234" s="236"/>
      <c r="C234" s="237"/>
      <c r="D234" s="233" t="s">
        <v>158</v>
      </c>
      <c r="E234" s="238" t="s">
        <v>21</v>
      </c>
      <c r="F234" s="239" t="s">
        <v>449</v>
      </c>
      <c r="G234" s="237"/>
      <c r="H234" s="240">
        <v>8.4800000000000004</v>
      </c>
      <c r="I234" s="241"/>
      <c r="J234" s="237"/>
      <c r="K234" s="237"/>
      <c r="L234" s="242"/>
      <c r="M234" s="243"/>
      <c r="N234" s="244"/>
      <c r="O234" s="244"/>
      <c r="P234" s="244"/>
      <c r="Q234" s="244"/>
      <c r="R234" s="244"/>
      <c r="S234" s="244"/>
      <c r="T234" s="245"/>
      <c r="AT234" s="246" t="s">
        <v>158</v>
      </c>
      <c r="AU234" s="246" t="s">
        <v>85</v>
      </c>
      <c r="AV234" s="11" t="s">
        <v>85</v>
      </c>
      <c r="AW234" s="11" t="s">
        <v>38</v>
      </c>
      <c r="AX234" s="11" t="s">
        <v>83</v>
      </c>
      <c r="AY234" s="246" t="s">
        <v>146</v>
      </c>
    </row>
    <row r="235" s="1" customFormat="1" ht="16.5" customHeight="1">
      <c r="B235" s="46"/>
      <c r="C235" s="221" t="s">
        <v>340</v>
      </c>
      <c r="D235" s="221" t="s">
        <v>149</v>
      </c>
      <c r="E235" s="222" t="s">
        <v>336</v>
      </c>
      <c r="F235" s="223" t="s">
        <v>337</v>
      </c>
      <c r="G235" s="224" t="s">
        <v>152</v>
      </c>
      <c r="H235" s="225">
        <v>9.2799999999999994</v>
      </c>
      <c r="I235" s="226"/>
      <c r="J235" s="227">
        <f>ROUND(I235*H235,2)</f>
        <v>0</v>
      </c>
      <c r="K235" s="223" t="s">
        <v>153</v>
      </c>
      <c r="L235" s="72"/>
      <c r="M235" s="228" t="s">
        <v>21</v>
      </c>
      <c r="N235" s="229" t="s">
        <v>46</v>
      </c>
      <c r="O235" s="47"/>
      <c r="P235" s="230">
        <f>O235*H235</f>
        <v>0</v>
      </c>
      <c r="Q235" s="230">
        <v>0</v>
      </c>
      <c r="R235" s="230">
        <f>Q235*H235</f>
        <v>0</v>
      </c>
      <c r="S235" s="230">
        <v>0.0030000000000000001</v>
      </c>
      <c r="T235" s="231">
        <f>S235*H235</f>
        <v>0.02784</v>
      </c>
      <c r="AR235" s="24" t="s">
        <v>243</v>
      </c>
      <c r="AT235" s="24" t="s">
        <v>149</v>
      </c>
      <c r="AU235" s="24" t="s">
        <v>85</v>
      </c>
      <c r="AY235" s="24" t="s">
        <v>146</v>
      </c>
      <c r="BE235" s="232">
        <f>IF(N235="základní",J235,0)</f>
        <v>0</v>
      </c>
      <c r="BF235" s="232">
        <f>IF(N235="snížená",J235,0)</f>
        <v>0</v>
      </c>
      <c r="BG235" s="232">
        <f>IF(N235="zákl. přenesená",J235,0)</f>
        <v>0</v>
      </c>
      <c r="BH235" s="232">
        <f>IF(N235="sníž. přenesená",J235,0)</f>
        <v>0</v>
      </c>
      <c r="BI235" s="232">
        <f>IF(N235="nulová",J235,0)</f>
        <v>0</v>
      </c>
      <c r="BJ235" s="24" t="s">
        <v>83</v>
      </c>
      <c r="BK235" s="232">
        <f>ROUND(I235*H235,2)</f>
        <v>0</v>
      </c>
      <c r="BL235" s="24" t="s">
        <v>243</v>
      </c>
      <c r="BM235" s="24" t="s">
        <v>338</v>
      </c>
    </row>
    <row r="236" s="11" customFormat="1">
      <c r="B236" s="236"/>
      <c r="C236" s="237"/>
      <c r="D236" s="233" t="s">
        <v>158</v>
      </c>
      <c r="E236" s="238" t="s">
        <v>21</v>
      </c>
      <c r="F236" s="239" t="s">
        <v>426</v>
      </c>
      <c r="G236" s="237"/>
      <c r="H236" s="240">
        <v>5.04</v>
      </c>
      <c r="I236" s="241"/>
      <c r="J236" s="237"/>
      <c r="K236" s="237"/>
      <c r="L236" s="242"/>
      <c r="M236" s="243"/>
      <c r="N236" s="244"/>
      <c r="O236" s="244"/>
      <c r="P236" s="244"/>
      <c r="Q236" s="244"/>
      <c r="R236" s="244"/>
      <c r="S236" s="244"/>
      <c r="T236" s="245"/>
      <c r="AT236" s="246" t="s">
        <v>158</v>
      </c>
      <c r="AU236" s="246" t="s">
        <v>85</v>
      </c>
      <c r="AV236" s="11" t="s">
        <v>85</v>
      </c>
      <c r="AW236" s="11" t="s">
        <v>38</v>
      </c>
      <c r="AX236" s="11" t="s">
        <v>75</v>
      </c>
      <c r="AY236" s="246" t="s">
        <v>146</v>
      </c>
    </row>
    <row r="237" s="11" customFormat="1">
      <c r="B237" s="236"/>
      <c r="C237" s="237"/>
      <c r="D237" s="233" t="s">
        <v>158</v>
      </c>
      <c r="E237" s="238" t="s">
        <v>21</v>
      </c>
      <c r="F237" s="239" t="s">
        <v>432</v>
      </c>
      <c r="G237" s="237"/>
      <c r="H237" s="240">
        <v>4.2400000000000002</v>
      </c>
      <c r="I237" s="241"/>
      <c r="J237" s="237"/>
      <c r="K237" s="237"/>
      <c r="L237" s="242"/>
      <c r="M237" s="243"/>
      <c r="N237" s="244"/>
      <c r="O237" s="244"/>
      <c r="P237" s="244"/>
      <c r="Q237" s="244"/>
      <c r="R237" s="244"/>
      <c r="S237" s="244"/>
      <c r="T237" s="245"/>
      <c r="AT237" s="246" t="s">
        <v>158</v>
      </c>
      <c r="AU237" s="246" t="s">
        <v>85</v>
      </c>
      <c r="AV237" s="11" t="s">
        <v>85</v>
      </c>
      <c r="AW237" s="11" t="s">
        <v>38</v>
      </c>
      <c r="AX237" s="11" t="s">
        <v>75</v>
      </c>
      <c r="AY237" s="246" t="s">
        <v>146</v>
      </c>
    </row>
    <row r="238" s="12" customFormat="1">
      <c r="B238" s="247"/>
      <c r="C238" s="248"/>
      <c r="D238" s="233" t="s">
        <v>158</v>
      </c>
      <c r="E238" s="249" t="s">
        <v>21</v>
      </c>
      <c r="F238" s="250" t="s">
        <v>165</v>
      </c>
      <c r="G238" s="248"/>
      <c r="H238" s="251">
        <v>9.2799999999999994</v>
      </c>
      <c r="I238" s="252"/>
      <c r="J238" s="248"/>
      <c r="K238" s="248"/>
      <c r="L238" s="253"/>
      <c r="M238" s="254"/>
      <c r="N238" s="255"/>
      <c r="O238" s="255"/>
      <c r="P238" s="255"/>
      <c r="Q238" s="255"/>
      <c r="R238" s="255"/>
      <c r="S238" s="255"/>
      <c r="T238" s="256"/>
      <c r="AT238" s="257" t="s">
        <v>158</v>
      </c>
      <c r="AU238" s="257" t="s">
        <v>85</v>
      </c>
      <c r="AV238" s="12" t="s">
        <v>154</v>
      </c>
      <c r="AW238" s="12" t="s">
        <v>38</v>
      </c>
      <c r="AX238" s="12" t="s">
        <v>83</v>
      </c>
      <c r="AY238" s="257" t="s">
        <v>146</v>
      </c>
    </row>
    <row r="239" s="1" customFormat="1" ht="16.5" customHeight="1">
      <c r="B239" s="46"/>
      <c r="C239" s="221" t="s">
        <v>344</v>
      </c>
      <c r="D239" s="221" t="s">
        <v>149</v>
      </c>
      <c r="E239" s="222" t="s">
        <v>341</v>
      </c>
      <c r="F239" s="223" t="s">
        <v>342</v>
      </c>
      <c r="G239" s="224" t="s">
        <v>152</v>
      </c>
      <c r="H239" s="225">
        <v>4.2400000000000002</v>
      </c>
      <c r="I239" s="226"/>
      <c r="J239" s="227">
        <f>ROUND(I239*H239,2)</f>
        <v>0</v>
      </c>
      <c r="K239" s="223" t="s">
        <v>153</v>
      </c>
      <c r="L239" s="72"/>
      <c r="M239" s="228" t="s">
        <v>21</v>
      </c>
      <c r="N239" s="229" t="s">
        <v>46</v>
      </c>
      <c r="O239" s="47"/>
      <c r="P239" s="230">
        <f>O239*H239</f>
        <v>0</v>
      </c>
      <c r="Q239" s="230">
        <v>0.00029999999999999997</v>
      </c>
      <c r="R239" s="230">
        <f>Q239*H239</f>
        <v>0.0012719999999999999</v>
      </c>
      <c r="S239" s="230">
        <v>0</v>
      </c>
      <c r="T239" s="231">
        <f>S239*H239</f>
        <v>0</v>
      </c>
      <c r="AR239" s="24" t="s">
        <v>243</v>
      </c>
      <c r="AT239" s="24" t="s">
        <v>149</v>
      </c>
      <c r="AU239" s="24" t="s">
        <v>85</v>
      </c>
      <c r="AY239" s="24" t="s">
        <v>146</v>
      </c>
      <c r="BE239" s="232">
        <f>IF(N239="základní",J239,0)</f>
        <v>0</v>
      </c>
      <c r="BF239" s="232">
        <f>IF(N239="snížená",J239,0)</f>
        <v>0</v>
      </c>
      <c r="BG239" s="232">
        <f>IF(N239="zákl. přenesená",J239,0)</f>
        <v>0</v>
      </c>
      <c r="BH239" s="232">
        <f>IF(N239="sníž. přenesená",J239,0)</f>
        <v>0</v>
      </c>
      <c r="BI239" s="232">
        <f>IF(N239="nulová",J239,0)</f>
        <v>0</v>
      </c>
      <c r="BJ239" s="24" t="s">
        <v>83</v>
      </c>
      <c r="BK239" s="232">
        <f>ROUND(I239*H239,2)</f>
        <v>0</v>
      </c>
      <c r="BL239" s="24" t="s">
        <v>243</v>
      </c>
      <c r="BM239" s="24" t="s">
        <v>343</v>
      </c>
    </row>
    <row r="240" s="11" customFormat="1">
      <c r="B240" s="236"/>
      <c r="C240" s="237"/>
      <c r="D240" s="233" t="s">
        <v>158</v>
      </c>
      <c r="E240" s="238" t="s">
        <v>21</v>
      </c>
      <c r="F240" s="239" t="s">
        <v>450</v>
      </c>
      <c r="G240" s="237"/>
      <c r="H240" s="240">
        <v>4.2400000000000002</v>
      </c>
      <c r="I240" s="241"/>
      <c r="J240" s="237"/>
      <c r="K240" s="237"/>
      <c r="L240" s="242"/>
      <c r="M240" s="243"/>
      <c r="N240" s="244"/>
      <c r="O240" s="244"/>
      <c r="P240" s="244"/>
      <c r="Q240" s="244"/>
      <c r="R240" s="244"/>
      <c r="S240" s="244"/>
      <c r="T240" s="245"/>
      <c r="AT240" s="246" t="s">
        <v>158</v>
      </c>
      <c r="AU240" s="246" t="s">
        <v>85</v>
      </c>
      <c r="AV240" s="11" t="s">
        <v>85</v>
      </c>
      <c r="AW240" s="11" t="s">
        <v>38</v>
      </c>
      <c r="AX240" s="11" t="s">
        <v>83</v>
      </c>
      <c r="AY240" s="246" t="s">
        <v>146</v>
      </c>
    </row>
    <row r="241" s="1" customFormat="1" ht="25.5" customHeight="1">
      <c r="B241" s="46"/>
      <c r="C241" s="269" t="s">
        <v>349</v>
      </c>
      <c r="D241" s="269" t="s">
        <v>272</v>
      </c>
      <c r="E241" s="270" t="s">
        <v>345</v>
      </c>
      <c r="F241" s="271" t="s">
        <v>346</v>
      </c>
      <c r="G241" s="272" t="s">
        <v>152</v>
      </c>
      <c r="H241" s="273">
        <v>4.6639999999999997</v>
      </c>
      <c r="I241" s="274"/>
      <c r="J241" s="275">
        <f>ROUND(I241*H241,2)</f>
        <v>0</v>
      </c>
      <c r="K241" s="271" t="s">
        <v>153</v>
      </c>
      <c r="L241" s="276"/>
      <c r="M241" s="277" t="s">
        <v>21</v>
      </c>
      <c r="N241" s="278" t="s">
        <v>46</v>
      </c>
      <c r="O241" s="47"/>
      <c r="P241" s="230">
        <f>O241*H241</f>
        <v>0</v>
      </c>
      <c r="Q241" s="230">
        <v>0.0028700000000000002</v>
      </c>
      <c r="R241" s="230">
        <f>Q241*H241</f>
        <v>0.013385680000000001</v>
      </c>
      <c r="S241" s="230">
        <v>0</v>
      </c>
      <c r="T241" s="231">
        <f>S241*H241</f>
        <v>0</v>
      </c>
      <c r="AR241" s="24" t="s">
        <v>275</v>
      </c>
      <c r="AT241" s="24" t="s">
        <v>272</v>
      </c>
      <c r="AU241" s="24" t="s">
        <v>85</v>
      </c>
      <c r="AY241" s="24" t="s">
        <v>146</v>
      </c>
      <c r="BE241" s="232">
        <f>IF(N241="základní",J241,0)</f>
        <v>0</v>
      </c>
      <c r="BF241" s="232">
        <f>IF(N241="snížená",J241,0)</f>
        <v>0</v>
      </c>
      <c r="BG241" s="232">
        <f>IF(N241="zákl. přenesená",J241,0)</f>
        <v>0</v>
      </c>
      <c r="BH241" s="232">
        <f>IF(N241="sníž. přenesená",J241,0)</f>
        <v>0</v>
      </c>
      <c r="BI241" s="232">
        <f>IF(N241="nulová",J241,0)</f>
        <v>0</v>
      </c>
      <c r="BJ241" s="24" t="s">
        <v>83</v>
      </c>
      <c r="BK241" s="232">
        <f>ROUND(I241*H241,2)</f>
        <v>0</v>
      </c>
      <c r="BL241" s="24" t="s">
        <v>243</v>
      </c>
      <c r="BM241" s="24" t="s">
        <v>347</v>
      </c>
    </row>
    <row r="242" s="11" customFormat="1">
      <c r="B242" s="236"/>
      <c r="C242" s="237"/>
      <c r="D242" s="233" t="s">
        <v>158</v>
      </c>
      <c r="E242" s="237"/>
      <c r="F242" s="239" t="s">
        <v>348</v>
      </c>
      <c r="G242" s="237"/>
      <c r="H242" s="240">
        <v>4.6639999999999997</v>
      </c>
      <c r="I242" s="241"/>
      <c r="J242" s="237"/>
      <c r="K242" s="237"/>
      <c r="L242" s="242"/>
      <c r="M242" s="243"/>
      <c r="N242" s="244"/>
      <c r="O242" s="244"/>
      <c r="P242" s="244"/>
      <c r="Q242" s="244"/>
      <c r="R242" s="244"/>
      <c r="S242" s="244"/>
      <c r="T242" s="245"/>
      <c r="AT242" s="246" t="s">
        <v>158</v>
      </c>
      <c r="AU242" s="246" t="s">
        <v>85</v>
      </c>
      <c r="AV242" s="11" t="s">
        <v>85</v>
      </c>
      <c r="AW242" s="11" t="s">
        <v>6</v>
      </c>
      <c r="AX242" s="11" t="s">
        <v>83</v>
      </c>
      <c r="AY242" s="246" t="s">
        <v>146</v>
      </c>
    </row>
    <row r="243" s="1" customFormat="1" ht="16.5" customHeight="1">
      <c r="B243" s="46"/>
      <c r="C243" s="221" t="s">
        <v>354</v>
      </c>
      <c r="D243" s="221" t="s">
        <v>149</v>
      </c>
      <c r="E243" s="222" t="s">
        <v>350</v>
      </c>
      <c r="F243" s="223" t="s">
        <v>351</v>
      </c>
      <c r="G243" s="224" t="s">
        <v>255</v>
      </c>
      <c r="H243" s="225">
        <v>16.800000000000001</v>
      </c>
      <c r="I243" s="226"/>
      <c r="J243" s="227">
        <f>ROUND(I243*H243,2)</f>
        <v>0</v>
      </c>
      <c r="K243" s="223" t="s">
        <v>153</v>
      </c>
      <c r="L243" s="72"/>
      <c r="M243" s="228" t="s">
        <v>21</v>
      </c>
      <c r="N243" s="229" t="s">
        <v>46</v>
      </c>
      <c r="O243" s="47"/>
      <c r="P243" s="230">
        <f>O243*H243</f>
        <v>0</v>
      </c>
      <c r="Q243" s="230">
        <v>0</v>
      </c>
      <c r="R243" s="230">
        <f>Q243*H243</f>
        <v>0</v>
      </c>
      <c r="S243" s="230">
        <v>0.00029999999999999997</v>
      </c>
      <c r="T243" s="231">
        <f>S243*H243</f>
        <v>0.0050399999999999993</v>
      </c>
      <c r="AR243" s="24" t="s">
        <v>243</v>
      </c>
      <c r="AT243" s="24" t="s">
        <v>149</v>
      </c>
      <c r="AU243" s="24" t="s">
        <v>85</v>
      </c>
      <c r="AY243" s="24" t="s">
        <v>146</v>
      </c>
      <c r="BE243" s="232">
        <f>IF(N243="základní",J243,0)</f>
        <v>0</v>
      </c>
      <c r="BF243" s="232">
        <f>IF(N243="snížená",J243,0)</f>
        <v>0</v>
      </c>
      <c r="BG243" s="232">
        <f>IF(N243="zákl. přenesená",J243,0)</f>
        <v>0</v>
      </c>
      <c r="BH243" s="232">
        <f>IF(N243="sníž. přenesená",J243,0)</f>
        <v>0</v>
      </c>
      <c r="BI243" s="232">
        <f>IF(N243="nulová",J243,0)</f>
        <v>0</v>
      </c>
      <c r="BJ243" s="24" t="s">
        <v>83</v>
      </c>
      <c r="BK243" s="232">
        <f>ROUND(I243*H243,2)</f>
        <v>0</v>
      </c>
      <c r="BL243" s="24" t="s">
        <v>243</v>
      </c>
      <c r="BM243" s="24" t="s">
        <v>352</v>
      </c>
    </row>
    <row r="244" s="11" customFormat="1">
      <c r="B244" s="236"/>
      <c r="C244" s="237"/>
      <c r="D244" s="233" t="s">
        <v>158</v>
      </c>
      <c r="E244" s="238" t="s">
        <v>21</v>
      </c>
      <c r="F244" s="239" t="s">
        <v>451</v>
      </c>
      <c r="G244" s="237"/>
      <c r="H244" s="240">
        <v>8.3000000000000007</v>
      </c>
      <c r="I244" s="241"/>
      <c r="J244" s="237"/>
      <c r="K244" s="237"/>
      <c r="L244" s="242"/>
      <c r="M244" s="243"/>
      <c r="N244" s="244"/>
      <c r="O244" s="244"/>
      <c r="P244" s="244"/>
      <c r="Q244" s="244"/>
      <c r="R244" s="244"/>
      <c r="S244" s="244"/>
      <c r="T244" s="245"/>
      <c r="AT244" s="246" t="s">
        <v>158</v>
      </c>
      <c r="AU244" s="246" t="s">
        <v>85</v>
      </c>
      <c r="AV244" s="11" t="s">
        <v>85</v>
      </c>
      <c r="AW244" s="11" t="s">
        <v>38</v>
      </c>
      <c r="AX244" s="11" t="s">
        <v>75</v>
      </c>
      <c r="AY244" s="246" t="s">
        <v>146</v>
      </c>
    </row>
    <row r="245" s="11" customFormat="1">
      <c r="B245" s="236"/>
      <c r="C245" s="237"/>
      <c r="D245" s="233" t="s">
        <v>158</v>
      </c>
      <c r="E245" s="238" t="s">
        <v>21</v>
      </c>
      <c r="F245" s="239" t="s">
        <v>452</v>
      </c>
      <c r="G245" s="237"/>
      <c r="H245" s="240">
        <v>8.5</v>
      </c>
      <c r="I245" s="241"/>
      <c r="J245" s="237"/>
      <c r="K245" s="237"/>
      <c r="L245" s="242"/>
      <c r="M245" s="243"/>
      <c r="N245" s="244"/>
      <c r="O245" s="244"/>
      <c r="P245" s="244"/>
      <c r="Q245" s="244"/>
      <c r="R245" s="244"/>
      <c r="S245" s="244"/>
      <c r="T245" s="245"/>
      <c r="AT245" s="246" t="s">
        <v>158</v>
      </c>
      <c r="AU245" s="246" t="s">
        <v>85</v>
      </c>
      <c r="AV245" s="11" t="s">
        <v>85</v>
      </c>
      <c r="AW245" s="11" t="s">
        <v>38</v>
      </c>
      <c r="AX245" s="11" t="s">
        <v>75</v>
      </c>
      <c r="AY245" s="246" t="s">
        <v>146</v>
      </c>
    </row>
    <row r="246" s="12" customFormat="1">
      <c r="B246" s="247"/>
      <c r="C246" s="248"/>
      <c r="D246" s="233" t="s">
        <v>158</v>
      </c>
      <c r="E246" s="249" t="s">
        <v>21</v>
      </c>
      <c r="F246" s="250" t="s">
        <v>165</v>
      </c>
      <c r="G246" s="248"/>
      <c r="H246" s="251">
        <v>16.800000000000001</v>
      </c>
      <c r="I246" s="252"/>
      <c r="J246" s="248"/>
      <c r="K246" s="248"/>
      <c r="L246" s="253"/>
      <c r="M246" s="254"/>
      <c r="N246" s="255"/>
      <c r="O246" s="255"/>
      <c r="P246" s="255"/>
      <c r="Q246" s="255"/>
      <c r="R246" s="255"/>
      <c r="S246" s="255"/>
      <c r="T246" s="256"/>
      <c r="AT246" s="257" t="s">
        <v>158</v>
      </c>
      <c r="AU246" s="257" t="s">
        <v>85</v>
      </c>
      <c r="AV246" s="12" t="s">
        <v>154</v>
      </c>
      <c r="AW246" s="12" t="s">
        <v>38</v>
      </c>
      <c r="AX246" s="12" t="s">
        <v>83</v>
      </c>
      <c r="AY246" s="257" t="s">
        <v>146</v>
      </c>
    </row>
    <row r="247" s="1" customFormat="1" ht="16.5" customHeight="1">
      <c r="B247" s="46"/>
      <c r="C247" s="221" t="s">
        <v>358</v>
      </c>
      <c r="D247" s="221" t="s">
        <v>149</v>
      </c>
      <c r="E247" s="222" t="s">
        <v>453</v>
      </c>
      <c r="F247" s="223" t="s">
        <v>454</v>
      </c>
      <c r="G247" s="224" t="s">
        <v>255</v>
      </c>
      <c r="H247" s="225">
        <v>7.0999999999999996</v>
      </c>
      <c r="I247" s="226"/>
      <c r="J247" s="227">
        <f>ROUND(I247*H247,2)</f>
        <v>0</v>
      </c>
      <c r="K247" s="223" t="s">
        <v>153</v>
      </c>
      <c r="L247" s="72"/>
      <c r="M247" s="228" t="s">
        <v>21</v>
      </c>
      <c r="N247" s="229" t="s">
        <v>46</v>
      </c>
      <c r="O247" s="47"/>
      <c r="P247" s="230">
        <f>O247*H247</f>
        <v>0</v>
      </c>
      <c r="Q247" s="230">
        <v>1.0000000000000001E-05</v>
      </c>
      <c r="R247" s="230">
        <f>Q247*H247</f>
        <v>7.1000000000000005E-05</v>
      </c>
      <c r="S247" s="230">
        <v>0</v>
      </c>
      <c r="T247" s="231">
        <f>S247*H247</f>
        <v>0</v>
      </c>
      <c r="AR247" s="24" t="s">
        <v>243</v>
      </c>
      <c r="AT247" s="24" t="s">
        <v>149</v>
      </c>
      <c r="AU247" s="24" t="s">
        <v>85</v>
      </c>
      <c r="AY247" s="24" t="s">
        <v>146</v>
      </c>
      <c r="BE247" s="232">
        <f>IF(N247="základní",J247,0)</f>
        <v>0</v>
      </c>
      <c r="BF247" s="232">
        <f>IF(N247="snížená",J247,0)</f>
        <v>0</v>
      </c>
      <c r="BG247" s="232">
        <f>IF(N247="zákl. přenesená",J247,0)</f>
        <v>0</v>
      </c>
      <c r="BH247" s="232">
        <f>IF(N247="sníž. přenesená",J247,0)</f>
        <v>0</v>
      </c>
      <c r="BI247" s="232">
        <f>IF(N247="nulová",J247,0)</f>
        <v>0</v>
      </c>
      <c r="BJ247" s="24" t="s">
        <v>83</v>
      </c>
      <c r="BK247" s="232">
        <f>ROUND(I247*H247,2)</f>
        <v>0</v>
      </c>
      <c r="BL247" s="24" t="s">
        <v>243</v>
      </c>
      <c r="BM247" s="24" t="s">
        <v>455</v>
      </c>
    </row>
    <row r="248" s="11" customFormat="1">
      <c r="B248" s="236"/>
      <c r="C248" s="237"/>
      <c r="D248" s="233" t="s">
        <v>158</v>
      </c>
      <c r="E248" s="238" t="s">
        <v>21</v>
      </c>
      <c r="F248" s="239" t="s">
        <v>456</v>
      </c>
      <c r="G248" s="237"/>
      <c r="H248" s="240">
        <v>7.0999999999999996</v>
      </c>
      <c r="I248" s="241"/>
      <c r="J248" s="237"/>
      <c r="K248" s="237"/>
      <c r="L248" s="242"/>
      <c r="M248" s="243"/>
      <c r="N248" s="244"/>
      <c r="O248" s="244"/>
      <c r="P248" s="244"/>
      <c r="Q248" s="244"/>
      <c r="R248" s="244"/>
      <c r="S248" s="244"/>
      <c r="T248" s="245"/>
      <c r="AT248" s="246" t="s">
        <v>158</v>
      </c>
      <c r="AU248" s="246" t="s">
        <v>85</v>
      </c>
      <c r="AV248" s="11" t="s">
        <v>85</v>
      </c>
      <c r="AW248" s="11" t="s">
        <v>38</v>
      </c>
      <c r="AX248" s="11" t="s">
        <v>83</v>
      </c>
      <c r="AY248" s="246" t="s">
        <v>146</v>
      </c>
    </row>
    <row r="249" s="1" customFormat="1" ht="16.5" customHeight="1">
      <c r="B249" s="46"/>
      <c r="C249" s="269" t="s">
        <v>363</v>
      </c>
      <c r="D249" s="269" t="s">
        <v>272</v>
      </c>
      <c r="E249" s="270" t="s">
        <v>457</v>
      </c>
      <c r="F249" s="271" t="s">
        <v>458</v>
      </c>
      <c r="G249" s="272" t="s">
        <v>255</v>
      </c>
      <c r="H249" s="273">
        <v>7.242</v>
      </c>
      <c r="I249" s="274"/>
      <c r="J249" s="275">
        <f>ROUND(I249*H249,2)</f>
        <v>0</v>
      </c>
      <c r="K249" s="271" t="s">
        <v>153</v>
      </c>
      <c r="L249" s="276"/>
      <c r="M249" s="277" t="s">
        <v>21</v>
      </c>
      <c r="N249" s="278" t="s">
        <v>46</v>
      </c>
      <c r="O249" s="47"/>
      <c r="P249" s="230">
        <f>O249*H249</f>
        <v>0</v>
      </c>
      <c r="Q249" s="230">
        <v>0.00035</v>
      </c>
      <c r="R249" s="230">
        <f>Q249*H249</f>
        <v>0.0025347</v>
      </c>
      <c r="S249" s="230">
        <v>0</v>
      </c>
      <c r="T249" s="231">
        <f>S249*H249</f>
        <v>0</v>
      </c>
      <c r="AR249" s="24" t="s">
        <v>275</v>
      </c>
      <c r="AT249" s="24" t="s">
        <v>272</v>
      </c>
      <c r="AU249" s="24" t="s">
        <v>85</v>
      </c>
      <c r="AY249" s="24" t="s">
        <v>146</v>
      </c>
      <c r="BE249" s="232">
        <f>IF(N249="základní",J249,0)</f>
        <v>0</v>
      </c>
      <c r="BF249" s="232">
        <f>IF(N249="snížená",J249,0)</f>
        <v>0</v>
      </c>
      <c r="BG249" s="232">
        <f>IF(N249="zákl. přenesená",J249,0)</f>
        <v>0</v>
      </c>
      <c r="BH249" s="232">
        <f>IF(N249="sníž. přenesená",J249,0)</f>
        <v>0</v>
      </c>
      <c r="BI249" s="232">
        <f>IF(N249="nulová",J249,0)</f>
        <v>0</v>
      </c>
      <c r="BJ249" s="24" t="s">
        <v>83</v>
      </c>
      <c r="BK249" s="232">
        <f>ROUND(I249*H249,2)</f>
        <v>0</v>
      </c>
      <c r="BL249" s="24" t="s">
        <v>243</v>
      </c>
      <c r="BM249" s="24" t="s">
        <v>459</v>
      </c>
    </row>
    <row r="250" s="11" customFormat="1">
      <c r="B250" s="236"/>
      <c r="C250" s="237"/>
      <c r="D250" s="233" t="s">
        <v>158</v>
      </c>
      <c r="E250" s="237"/>
      <c r="F250" s="239" t="s">
        <v>460</v>
      </c>
      <c r="G250" s="237"/>
      <c r="H250" s="240">
        <v>7.242</v>
      </c>
      <c r="I250" s="241"/>
      <c r="J250" s="237"/>
      <c r="K250" s="237"/>
      <c r="L250" s="242"/>
      <c r="M250" s="243"/>
      <c r="N250" s="244"/>
      <c r="O250" s="244"/>
      <c r="P250" s="244"/>
      <c r="Q250" s="244"/>
      <c r="R250" s="244"/>
      <c r="S250" s="244"/>
      <c r="T250" s="245"/>
      <c r="AT250" s="246" t="s">
        <v>158</v>
      </c>
      <c r="AU250" s="246" t="s">
        <v>85</v>
      </c>
      <c r="AV250" s="11" t="s">
        <v>85</v>
      </c>
      <c r="AW250" s="11" t="s">
        <v>6</v>
      </c>
      <c r="AX250" s="11" t="s">
        <v>83</v>
      </c>
      <c r="AY250" s="246" t="s">
        <v>146</v>
      </c>
    </row>
    <row r="251" s="1" customFormat="1" ht="16.5" customHeight="1">
      <c r="B251" s="46"/>
      <c r="C251" s="221" t="s">
        <v>369</v>
      </c>
      <c r="D251" s="221" t="s">
        <v>149</v>
      </c>
      <c r="E251" s="222" t="s">
        <v>355</v>
      </c>
      <c r="F251" s="223" t="s">
        <v>356</v>
      </c>
      <c r="G251" s="224" t="s">
        <v>255</v>
      </c>
      <c r="H251" s="225">
        <v>1.2</v>
      </c>
      <c r="I251" s="226"/>
      <c r="J251" s="227">
        <f>ROUND(I251*H251,2)</f>
        <v>0</v>
      </c>
      <c r="K251" s="223" t="s">
        <v>153</v>
      </c>
      <c r="L251" s="72"/>
      <c r="M251" s="228" t="s">
        <v>21</v>
      </c>
      <c r="N251" s="229" t="s">
        <v>46</v>
      </c>
      <c r="O251" s="47"/>
      <c r="P251" s="230">
        <f>O251*H251</f>
        <v>0</v>
      </c>
      <c r="Q251" s="230">
        <v>0</v>
      </c>
      <c r="R251" s="230">
        <f>Q251*H251</f>
        <v>0</v>
      </c>
      <c r="S251" s="230">
        <v>0</v>
      </c>
      <c r="T251" s="231">
        <f>S251*H251</f>
        <v>0</v>
      </c>
      <c r="AR251" s="24" t="s">
        <v>243</v>
      </c>
      <c r="AT251" s="24" t="s">
        <v>149</v>
      </c>
      <c r="AU251" s="24" t="s">
        <v>85</v>
      </c>
      <c r="AY251" s="24" t="s">
        <v>146</v>
      </c>
      <c r="BE251" s="232">
        <f>IF(N251="základní",J251,0)</f>
        <v>0</v>
      </c>
      <c r="BF251" s="232">
        <f>IF(N251="snížená",J251,0)</f>
        <v>0</v>
      </c>
      <c r="BG251" s="232">
        <f>IF(N251="zákl. přenesená",J251,0)</f>
        <v>0</v>
      </c>
      <c r="BH251" s="232">
        <f>IF(N251="sníž. přenesená",J251,0)</f>
        <v>0</v>
      </c>
      <c r="BI251" s="232">
        <f>IF(N251="nulová",J251,0)</f>
        <v>0</v>
      </c>
      <c r="BJ251" s="24" t="s">
        <v>83</v>
      </c>
      <c r="BK251" s="232">
        <f>ROUND(I251*H251,2)</f>
        <v>0</v>
      </c>
      <c r="BL251" s="24" t="s">
        <v>243</v>
      </c>
      <c r="BM251" s="24" t="s">
        <v>357</v>
      </c>
    </row>
    <row r="252" s="1" customFormat="1" ht="16.5" customHeight="1">
      <c r="B252" s="46"/>
      <c r="C252" s="269" t="s">
        <v>378</v>
      </c>
      <c r="D252" s="269" t="s">
        <v>272</v>
      </c>
      <c r="E252" s="270" t="s">
        <v>359</v>
      </c>
      <c r="F252" s="271" t="s">
        <v>360</v>
      </c>
      <c r="G252" s="272" t="s">
        <v>255</v>
      </c>
      <c r="H252" s="273">
        <v>1.224</v>
      </c>
      <c r="I252" s="274"/>
      <c r="J252" s="275">
        <f>ROUND(I252*H252,2)</f>
        <v>0</v>
      </c>
      <c r="K252" s="271" t="s">
        <v>153</v>
      </c>
      <c r="L252" s="276"/>
      <c r="M252" s="277" t="s">
        <v>21</v>
      </c>
      <c r="N252" s="278" t="s">
        <v>46</v>
      </c>
      <c r="O252" s="47"/>
      <c r="P252" s="230">
        <f>O252*H252</f>
        <v>0</v>
      </c>
      <c r="Q252" s="230">
        <v>0.00016000000000000001</v>
      </c>
      <c r="R252" s="230">
        <f>Q252*H252</f>
        <v>0.00019584000000000002</v>
      </c>
      <c r="S252" s="230">
        <v>0</v>
      </c>
      <c r="T252" s="231">
        <f>S252*H252</f>
        <v>0</v>
      </c>
      <c r="AR252" s="24" t="s">
        <v>275</v>
      </c>
      <c r="AT252" s="24" t="s">
        <v>272</v>
      </c>
      <c r="AU252" s="24" t="s">
        <v>85</v>
      </c>
      <c r="AY252" s="24" t="s">
        <v>146</v>
      </c>
      <c r="BE252" s="232">
        <f>IF(N252="základní",J252,0)</f>
        <v>0</v>
      </c>
      <c r="BF252" s="232">
        <f>IF(N252="snížená",J252,0)</f>
        <v>0</v>
      </c>
      <c r="BG252" s="232">
        <f>IF(N252="zákl. přenesená",J252,0)</f>
        <v>0</v>
      </c>
      <c r="BH252" s="232">
        <f>IF(N252="sníž. přenesená",J252,0)</f>
        <v>0</v>
      </c>
      <c r="BI252" s="232">
        <f>IF(N252="nulová",J252,0)</f>
        <v>0</v>
      </c>
      <c r="BJ252" s="24" t="s">
        <v>83</v>
      </c>
      <c r="BK252" s="232">
        <f>ROUND(I252*H252,2)</f>
        <v>0</v>
      </c>
      <c r="BL252" s="24" t="s">
        <v>243</v>
      </c>
      <c r="BM252" s="24" t="s">
        <v>361</v>
      </c>
    </row>
    <row r="253" s="11" customFormat="1">
      <c r="B253" s="236"/>
      <c r="C253" s="237"/>
      <c r="D253" s="233" t="s">
        <v>158</v>
      </c>
      <c r="E253" s="237"/>
      <c r="F253" s="239" t="s">
        <v>362</v>
      </c>
      <c r="G253" s="237"/>
      <c r="H253" s="240">
        <v>1.224</v>
      </c>
      <c r="I253" s="241"/>
      <c r="J253" s="237"/>
      <c r="K253" s="237"/>
      <c r="L253" s="242"/>
      <c r="M253" s="243"/>
      <c r="N253" s="244"/>
      <c r="O253" s="244"/>
      <c r="P253" s="244"/>
      <c r="Q253" s="244"/>
      <c r="R253" s="244"/>
      <c r="S253" s="244"/>
      <c r="T253" s="245"/>
      <c r="AT253" s="246" t="s">
        <v>158</v>
      </c>
      <c r="AU253" s="246" t="s">
        <v>85</v>
      </c>
      <c r="AV253" s="11" t="s">
        <v>85</v>
      </c>
      <c r="AW253" s="11" t="s">
        <v>6</v>
      </c>
      <c r="AX253" s="11" t="s">
        <v>83</v>
      </c>
      <c r="AY253" s="246" t="s">
        <v>146</v>
      </c>
    </row>
    <row r="254" s="1" customFormat="1" ht="38.25" customHeight="1">
      <c r="B254" s="46"/>
      <c r="C254" s="221" t="s">
        <v>383</v>
      </c>
      <c r="D254" s="221" t="s">
        <v>149</v>
      </c>
      <c r="E254" s="222" t="s">
        <v>461</v>
      </c>
      <c r="F254" s="223" t="s">
        <v>462</v>
      </c>
      <c r="G254" s="224" t="s">
        <v>224</v>
      </c>
      <c r="H254" s="225">
        <v>0.017999999999999999</v>
      </c>
      <c r="I254" s="226"/>
      <c r="J254" s="227">
        <f>ROUND(I254*H254,2)</f>
        <v>0</v>
      </c>
      <c r="K254" s="223" t="s">
        <v>153</v>
      </c>
      <c r="L254" s="72"/>
      <c r="M254" s="228" t="s">
        <v>21</v>
      </c>
      <c r="N254" s="229" t="s">
        <v>46</v>
      </c>
      <c r="O254" s="47"/>
      <c r="P254" s="230">
        <f>O254*H254</f>
        <v>0</v>
      </c>
      <c r="Q254" s="230">
        <v>0</v>
      </c>
      <c r="R254" s="230">
        <f>Q254*H254</f>
        <v>0</v>
      </c>
      <c r="S254" s="230">
        <v>0</v>
      </c>
      <c r="T254" s="231">
        <f>S254*H254</f>
        <v>0</v>
      </c>
      <c r="AR254" s="24" t="s">
        <v>243</v>
      </c>
      <c r="AT254" s="24" t="s">
        <v>149</v>
      </c>
      <c r="AU254" s="24" t="s">
        <v>85</v>
      </c>
      <c r="AY254" s="24" t="s">
        <v>146</v>
      </c>
      <c r="BE254" s="232">
        <f>IF(N254="základní",J254,0)</f>
        <v>0</v>
      </c>
      <c r="BF254" s="232">
        <f>IF(N254="snížená",J254,0)</f>
        <v>0</v>
      </c>
      <c r="BG254" s="232">
        <f>IF(N254="zákl. přenesená",J254,0)</f>
        <v>0</v>
      </c>
      <c r="BH254" s="232">
        <f>IF(N254="sníž. přenesená",J254,0)</f>
        <v>0</v>
      </c>
      <c r="BI254" s="232">
        <f>IF(N254="nulová",J254,0)</f>
        <v>0</v>
      </c>
      <c r="BJ254" s="24" t="s">
        <v>83</v>
      </c>
      <c r="BK254" s="232">
        <f>ROUND(I254*H254,2)</f>
        <v>0</v>
      </c>
      <c r="BL254" s="24" t="s">
        <v>243</v>
      </c>
      <c r="BM254" s="24" t="s">
        <v>502</v>
      </c>
    </row>
    <row r="255" s="1" customFormat="1">
      <c r="B255" s="46"/>
      <c r="C255" s="74"/>
      <c r="D255" s="233" t="s">
        <v>156</v>
      </c>
      <c r="E255" s="74"/>
      <c r="F255" s="234" t="s">
        <v>284</v>
      </c>
      <c r="G255" s="74"/>
      <c r="H255" s="74"/>
      <c r="I255" s="191"/>
      <c r="J255" s="74"/>
      <c r="K255" s="74"/>
      <c r="L255" s="72"/>
      <c r="M255" s="235"/>
      <c r="N255" s="47"/>
      <c r="O255" s="47"/>
      <c r="P255" s="47"/>
      <c r="Q255" s="47"/>
      <c r="R255" s="47"/>
      <c r="S255" s="47"/>
      <c r="T255" s="95"/>
      <c r="AT255" s="24" t="s">
        <v>156</v>
      </c>
      <c r="AU255" s="24" t="s">
        <v>85</v>
      </c>
    </row>
    <row r="256" s="10" customFormat="1" ht="29.88" customHeight="1">
      <c r="B256" s="205"/>
      <c r="C256" s="206"/>
      <c r="D256" s="207" t="s">
        <v>74</v>
      </c>
      <c r="E256" s="219" t="s">
        <v>367</v>
      </c>
      <c r="F256" s="219" t="s">
        <v>368</v>
      </c>
      <c r="G256" s="206"/>
      <c r="H256" s="206"/>
      <c r="I256" s="209"/>
      <c r="J256" s="220">
        <f>BK256</f>
        <v>0</v>
      </c>
      <c r="K256" s="206"/>
      <c r="L256" s="211"/>
      <c r="M256" s="212"/>
      <c r="N256" s="213"/>
      <c r="O256" s="213"/>
      <c r="P256" s="214">
        <f>SUM(P257:P281)</f>
        <v>0</v>
      </c>
      <c r="Q256" s="213"/>
      <c r="R256" s="214">
        <f>SUM(R257:R281)</f>
        <v>0.80523220000000006</v>
      </c>
      <c r="S256" s="213"/>
      <c r="T256" s="215">
        <f>SUM(T257:T281)</f>
        <v>0</v>
      </c>
      <c r="AR256" s="216" t="s">
        <v>85</v>
      </c>
      <c r="AT256" s="217" t="s">
        <v>74</v>
      </c>
      <c r="AU256" s="217" t="s">
        <v>83</v>
      </c>
      <c r="AY256" s="216" t="s">
        <v>146</v>
      </c>
      <c r="BK256" s="218">
        <f>SUM(BK257:BK281)</f>
        <v>0</v>
      </c>
    </row>
    <row r="257" s="1" customFormat="1" ht="25.5" customHeight="1">
      <c r="B257" s="46"/>
      <c r="C257" s="221" t="s">
        <v>387</v>
      </c>
      <c r="D257" s="221" t="s">
        <v>149</v>
      </c>
      <c r="E257" s="222" t="s">
        <v>370</v>
      </c>
      <c r="F257" s="223" t="s">
        <v>371</v>
      </c>
      <c r="G257" s="224" t="s">
        <v>152</v>
      </c>
      <c r="H257" s="225">
        <v>50.390000000000001</v>
      </c>
      <c r="I257" s="226"/>
      <c r="J257" s="227">
        <f>ROUND(I257*H257,2)</f>
        <v>0</v>
      </c>
      <c r="K257" s="223" t="s">
        <v>153</v>
      </c>
      <c r="L257" s="72"/>
      <c r="M257" s="228" t="s">
        <v>21</v>
      </c>
      <c r="N257" s="229" t="s">
        <v>46</v>
      </c>
      <c r="O257" s="47"/>
      <c r="P257" s="230">
        <f>O257*H257</f>
        <v>0</v>
      </c>
      <c r="Q257" s="230">
        <v>0.0030000000000000001</v>
      </c>
      <c r="R257" s="230">
        <f>Q257*H257</f>
        <v>0.15117</v>
      </c>
      <c r="S257" s="230">
        <v>0</v>
      </c>
      <c r="T257" s="231">
        <f>S257*H257</f>
        <v>0</v>
      </c>
      <c r="AR257" s="24" t="s">
        <v>243</v>
      </c>
      <c r="AT257" s="24" t="s">
        <v>149</v>
      </c>
      <c r="AU257" s="24" t="s">
        <v>85</v>
      </c>
      <c r="AY257" s="24" t="s">
        <v>146</v>
      </c>
      <c r="BE257" s="232">
        <f>IF(N257="základní",J257,0)</f>
        <v>0</v>
      </c>
      <c r="BF257" s="232">
        <f>IF(N257="snížená",J257,0)</f>
        <v>0</v>
      </c>
      <c r="BG257" s="232">
        <f>IF(N257="zákl. přenesená",J257,0)</f>
        <v>0</v>
      </c>
      <c r="BH257" s="232">
        <f>IF(N257="sníž. přenesená",J257,0)</f>
        <v>0</v>
      </c>
      <c r="BI257" s="232">
        <f>IF(N257="nulová",J257,0)</f>
        <v>0</v>
      </c>
      <c r="BJ257" s="24" t="s">
        <v>83</v>
      </c>
      <c r="BK257" s="232">
        <f>ROUND(I257*H257,2)</f>
        <v>0</v>
      </c>
      <c r="BL257" s="24" t="s">
        <v>243</v>
      </c>
      <c r="BM257" s="24" t="s">
        <v>372</v>
      </c>
    </row>
    <row r="258" s="11" customFormat="1">
      <c r="B258" s="236"/>
      <c r="C258" s="237"/>
      <c r="D258" s="233" t="s">
        <v>158</v>
      </c>
      <c r="E258" s="238" t="s">
        <v>21</v>
      </c>
      <c r="F258" s="239" t="s">
        <v>503</v>
      </c>
      <c r="G258" s="237"/>
      <c r="H258" s="240">
        <v>3.75</v>
      </c>
      <c r="I258" s="241"/>
      <c r="J258" s="237"/>
      <c r="K258" s="237"/>
      <c r="L258" s="242"/>
      <c r="M258" s="243"/>
      <c r="N258" s="244"/>
      <c r="O258" s="244"/>
      <c r="P258" s="244"/>
      <c r="Q258" s="244"/>
      <c r="R258" s="244"/>
      <c r="S258" s="244"/>
      <c r="T258" s="245"/>
      <c r="AT258" s="246" t="s">
        <v>158</v>
      </c>
      <c r="AU258" s="246" t="s">
        <v>85</v>
      </c>
      <c r="AV258" s="11" t="s">
        <v>85</v>
      </c>
      <c r="AW258" s="11" t="s">
        <v>38</v>
      </c>
      <c r="AX258" s="11" t="s">
        <v>75</v>
      </c>
      <c r="AY258" s="246" t="s">
        <v>146</v>
      </c>
    </row>
    <row r="259" s="11" customFormat="1">
      <c r="B259" s="236"/>
      <c r="C259" s="237"/>
      <c r="D259" s="233" t="s">
        <v>158</v>
      </c>
      <c r="E259" s="238" t="s">
        <v>21</v>
      </c>
      <c r="F259" s="239" t="s">
        <v>504</v>
      </c>
      <c r="G259" s="237"/>
      <c r="H259" s="240">
        <v>2.6400000000000001</v>
      </c>
      <c r="I259" s="241"/>
      <c r="J259" s="237"/>
      <c r="K259" s="237"/>
      <c r="L259" s="242"/>
      <c r="M259" s="243"/>
      <c r="N259" s="244"/>
      <c r="O259" s="244"/>
      <c r="P259" s="244"/>
      <c r="Q259" s="244"/>
      <c r="R259" s="244"/>
      <c r="S259" s="244"/>
      <c r="T259" s="245"/>
      <c r="AT259" s="246" t="s">
        <v>158</v>
      </c>
      <c r="AU259" s="246" t="s">
        <v>85</v>
      </c>
      <c r="AV259" s="11" t="s">
        <v>85</v>
      </c>
      <c r="AW259" s="11" t="s">
        <v>38</v>
      </c>
      <c r="AX259" s="11" t="s">
        <v>75</v>
      </c>
      <c r="AY259" s="246" t="s">
        <v>146</v>
      </c>
    </row>
    <row r="260" s="11" customFormat="1">
      <c r="B260" s="236"/>
      <c r="C260" s="237"/>
      <c r="D260" s="233" t="s">
        <v>158</v>
      </c>
      <c r="E260" s="238" t="s">
        <v>21</v>
      </c>
      <c r="F260" s="239" t="s">
        <v>505</v>
      </c>
      <c r="G260" s="237"/>
      <c r="H260" s="240">
        <v>8.1999999999999993</v>
      </c>
      <c r="I260" s="241"/>
      <c r="J260" s="237"/>
      <c r="K260" s="237"/>
      <c r="L260" s="242"/>
      <c r="M260" s="243"/>
      <c r="N260" s="244"/>
      <c r="O260" s="244"/>
      <c r="P260" s="244"/>
      <c r="Q260" s="244"/>
      <c r="R260" s="244"/>
      <c r="S260" s="244"/>
      <c r="T260" s="245"/>
      <c r="AT260" s="246" t="s">
        <v>158</v>
      </c>
      <c r="AU260" s="246" t="s">
        <v>85</v>
      </c>
      <c r="AV260" s="11" t="s">
        <v>85</v>
      </c>
      <c r="AW260" s="11" t="s">
        <v>38</v>
      </c>
      <c r="AX260" s="11" t="s">
        <v>75</v>
      </c>
      <c r="AY260" s="246" t="s">
        <v>146</v>
      </c>
    </row>
    <row r="261" s="11" customFormat="1">
      <c r="B261" s="236"/>
      <c r="C261" s="237"/>
      <c r="D261" s="233" t="s">
        <v>158</v>
      </c>
      <c r="E261" s="238" t="s">
        <v>21</v>
      </c>
      <c r="F261" s="239" t="s">
        <v>506</v>
      </c>
      <c r="G261" s="237"/>
      <c r="H261" s="240">
        <v>8</v>
      </c>
      <c r="I261" s="241"/>
      <c r="J261" s="237"/>
      <c r="K261" s="237"/>
      <c r="L261" s="242"/>
      <c r="M261" s="243"/>
      <c r="N261" s="244"/>
      <c r="O261" s="244"/>
      <c r="P261" s="244"/>
      <c r="Q261" s="244"/>
      <c r="R261" s="244"/>
      <c r="S261" s="244"/>
      <c r="T261" s="245"/>
      <c r="AT261" s="246" t="s">
        <v>158</v>
      </c>
      <c r="AU261" s="246" t="s">
        <v>85</v>
      </c>
      <c r="AV261" s="11" t="s">
        <v>85</v>
      </c>
      <c r="AW261" s="11" t="s">
        <v>38</v>
      </c>
      <c r="AX261" s="11" t="s">
        <v>75</v>
      </c>
      <c r="AY261" s="246" t="s">
        <v>146</v>
      </c>
    </row>
    <row r="262" s="11" customFormat="1">
      <c r="B262" s="236"/>
      <c r="C262" s="237"/>
      <c r="D262" s="233" t="s">
        <v>158</v>
      </c>
      <c r="E262" s="238" t="s">
        <v>21</v>
      </c>
      <c r="F262" s="239" t="s">
        <v>507</v>
      </c>
      <c r="G262" s="237"/>
      <c r="H262" s="240">
        <v>12.199999999999999</v>
      </c>
      <c r="I262" s="241"/>
      <c r="J262" s="237"/>
      <c r="K262" s="237"/>
      <c r="L262" s="242"/>
      <c r="M262" s="243"/>
      <c r="N262" s="244"/>
      <c r="O262" s="244"/>
      <c r="P262" s="244"/>
      <c r="Q262" s="244"/>
      <c r="R262" s="244"/>
      <c r="S262" s="244"/>
      <c r="T262" s="245"/>
      <c r="AT262" s="246" t="s">
        <v>158</v>
      </c>
      <c r="AU262" s="246" t="s">
        <v>85</v>
      </c>
      <c r="AV262" s="11" t="s">
        <v>85</v>
      </c>
      <c r="AW262" s="11" t="s">
        <v>38</v>
      </c>
      <c r="AX262" s="11" t="s">
        <v>75</v>
      </c>
      <c r="AY262" s="246" t="s">
        <v>146</v>
      </c>
    </row>
    <row r="263" s="11" customFormat="1">
      <c r="B263" s="236"/>
      <c r="C263" s="237"/>
      <c r="D263" s="233" t="s">
        <v>158</v>
      </c>
      <c r="E263" s="238" t="s">
        <v>21</v>
      </c>
      <c r="F263" s="239" t="s">
        <v>508</v>
      </c>
      <c r="G263" s="237"/>
      <c r="H263" s="240">
        <v>15.6</v>
      </c>
      <c r="I263" s="241"/>
      <c r="J263" s="237"/>
      <c r="K263" s="237"/>
      <c r="L263" s="242"/>
      <c r="M263" s="243"/>
      <c r="N263" s="244"/>
      <c r="O263" s="244"/>
      <c r="P263" s="244"/>
      <c r="Q263" s="244"/>
      <c r="R263" s="244"/>
      <c r="S263" s="244"/>
      <c r="T263" s="245"/>
      <c r="AT263" s="246" t="s">
        <v>158</v>
      </c>
      <c r="AU263" s="246" t="s">
        <v>85</v>
      </c>
      <c r="AV263" s="11" t="s">
        <v>85</v>
      </c>
      <c r="AW263" s="11" t="s">
        <v>38</v>
      </c>
      <c r="AX263" s="11" t="s">
        <v>75</v>
      </c>
      <c r="AY263" s="246" t="s">
        <v>146</v>
      </c>
    </row>
    <row r="264" s="12" customFormat="1">
      <c r="B264" s="247"/>
      <c r="C264" s="248"/>
      <c r="D264" s="233" t="s">
        <v>158</v>
      </c>
      <c r="E264" s="249" t="s">
        <v>21</v>
      </c>
      <c r="F264" s="250" t="s">
        <v>165</v>
      </c>
      <c r="G264" s="248"/>
      <c r="H264" s="251">
        <v>50.390000000000001</v>
      </c>
      <c r="I264" s="252"/>
      <c r="J264" s="248"/>
      <c r="K264" s="248"/>
      <c r="L264" s="253"/>
      <c r="M264" s="254"/>
      <c r="N264" s="255"/>
      <c r="O264" s="255"/>
      <c r="P264" s="255"/>
      <c r="Q264" s="255"/>
      <c r="R264" s="255"/>
      <c r="S264" s="255"/>
      <c r="T264" s="256"/>
      <c r="AT264" s="257" t="s">
        <v>158</v>
      </c>
      <c r="AU264" s="257" t="s">
        <v>85</v>
      </c>
      <c r="AV264" s="12" t="s">
        <v>154</v>
      </c>
      <c r="AW264" s="12" t="s">
        <v>38</v>
      </c>
      <c r="AX264" s="12" t="s">
        <v>83</v>
      </c>
      <c r="AY264" s="257" t="s">
        <v>146</v>
      </c>
    </row>
    <row r="265" s="1" customFormat="1" ht="25.5" customHeight="1">
      <c r="B265" s="46"/>
      <c r="C265" s="269" t="s">
        <v>391</v>
      </c>
      <c r="D265" s="269" t="s">
        <v>272</v>
      </c>
      <c r="E265" s="270" t="s">
        <v>379</v>
      </c>
      <c r="F265" s="271" t="s">
        <v>380</v>
      </c>
      <c r="G265" s="272" t="s">
        <v>152</v>
      </c>
      <c r="H265" s="273">
        <v>55.429000000000002</v>
      </c>
      <c r="I265" s="274"/>
      <c r="J265" s="275">
        <f>ROUND(I265*H265,2)</f>
        <v>0</v>
      </c>
      <c r="K265" s="271" t="s">
        <v>153</v>
      </c>
      <c r="L265" s="276"/>
      <c r="M265" s="277" t="s">
        <v>21</v>
      </c>
      <c r="N265" s="278" t="s">
        <v>46</v>
      </c>
      <c r="O265" s="47"/>
      <c r="P265" s="230">
        <f>O265*H265</f>
        <v>0</v>
      </c>
      <c r="Q265" s="230">
        <v>0.0118</v>
      </c>
      <c r="R265" s="230">
        <f>Q265*H265</f>
        <v>0.65406220000000004</v>
      </c>
      <c r="S265" s="230">
        <v>0</v>
      </c>
      <c r="T265" s="231">
        <f>S265*H265</f>
        <v>0</v>
      </c>
      <c r="AR265" s="24" t="s">
        <v>275</v>
      </c>
      <c r="AT265" s="24" t="s">
        <v>272</v>
      </c>
      <c r="AU265" s="24" t="s">
        <v>85</v>
      </c>
      <c r="AY265" s="24" t="s">
        <v>146</v>
      </c>
      <c r="BE265" s="232">
        <f>IF(N265="základní",J265,0)</f>
        <v>0</v>
      </c>
      <c r="BF265" s="232">
        <f>IF(N265="snížená",J265,0)</f>
        <v>0</v>
      </c>
      <c r="BG265" s="232">
        <f>IF(N265="zákl. přenesená",J265,0)</f>
        <v>0</v>
      </c>
      <c r="BH265" s="232">
        <f>IF(N265="sníž. přenesená",J265,0)</f>
        <v>0</v>
      </c>
      <c r="BI265" s="232">
        <f>IF(N265="nulová",J265,0)</f>
        <v>0</v>
      </c>
      <c r="BJ265" s="24" t="s">
        <v>83</v>
      </c>
      <c r="BK265" s="232">
        <f>ROUND(I265*H265,2)</f>
        <v>0</v>
      </c>
      <c r="BL265" s="24" t="s">
        <v>243</v>
      </c>
      <c r="BM265" s="24" t="s">
        <v>381</v>
      </c>
    </row>
    <row r="266" s="11" customFormat="1">
      <c r="B266" s="236"/>
      <c r="C266" s="237"/>
      <c r="D266" s="233" t="s">
        <v>158</v>
      </c>
      <c r="E266" s="237"/>
      <c r="F266" s="239" t="s">
        <v>470</v>
      </c>
      <c r="G266" s="237"/>
      <c r="H266" s="240">
        <v>55.429000000000002</v>
      </c>
      <c r="I266" s="241"/>
      <c r="J266" s="237"/>
      <c r="K266" s="237"/>
      <c r="L266" s="242"/>
      <c r="M266" s="243"/>
      <c r="N266" s="244"/>
      <c r="O266" s="244"/>
      <c r="P266" s="244"/>
      <c r="Q266" s="244"/>
      <c r="R266" s="244"/>
      <c r="S266" s="244"/>
      <c r="T266" s="245"/>
      <c r="AT266" s="246" t="s">
        <v>158</v>
      </c>
      <c r="AU266" s="246" t="s">
        <v>85</v>
      </c>
      <c r="AV266" s="11" t="s">
        <v>85</v>
      </c>
      <c r="AW266" s="11" t="s">
        <v>6</v>
      </c>
      <c r="AX266" s="11" t="s">
        <v>83</v>
      </c>
      <c r="AY266" s="246" t="s">
        <v>146</v>
      </c>
    </row>
    <row r="267" s="1" customFormat="1" ht="25.5" customHeight="1">
      <c r="B267" s="46"/>
      <c r="C267" s="221" t="s">
        <v>397</v>
      </c>
      <c r="D267" s="221" t="s">
        <v>149</v>
      </c>
      <c r="E267" s="222" t="s">
        <v>384</v>
      </c>
      <c r="F267" s="223" t="s">
        <v>385</v>
      </c>
      <c r="G267" s="224" t="s">
        <v>152</v>
      </c>
      <c r="H267" s="225">
        <v>22.59</v>
      </c>
      <c r="I267" s="226"/>
      <c r="J267" s="227">
        <f>ROUND(I267*H267,2)</f>
        <v>0</v>
      </c>
      <c r="K267" s="223" t="s">
        <v>153</v>
      </c>
      <c r="L267" s="72"/>
      <c r="M267" s="228" t="s">
        <v>21</v>
      </c>
      <c r="N267" s="229" t="s">
        <v>46</v>
      </c>
      <c r="O267" s="47"/>
      <c r="P267" s="230">
        <f>O267*H267</f>
        <v>0</v>
      </c>
      <c r="Q267" s="230">
        <v>0</v>
      </c>
      <c r="R267" s="230">
        <f>Q267*H267</f>
        <v>0</v>
      </c>
      <c r="S267" s="230">
        <v>0</v>
      </c>
      <c r="T267" s="231">
        <f>S267*H267</f>
        <v>0</v>
      </c>
      <c r="AR267" s="24" t="s">
        <v>243</v>
      </c>
      <c r="AT267" s="24" t="s">
        <v>149</v>
      </c>
      <c r="AU267" s="24" t="s">
        <v>85</v>
      </c>
      <c r="AY267" s="24" t="s">
        <v>146</v>
      </c>
      <c r="BE267" s="232">
        <f>IF(N267="základní",J267,0)</f>
        <v>0</v>
      </c>
      <c r="BF267" s="232">
        <f>IF(N267="snížená",J267,0)</f>
        <v>0</v>
      </c>
      <c r="BG267" s="232">
        <f>IF(N267="zákl. přenesená",J267,0)</f>
        <v>0</v>
      </c>
      <c r="BH267" s="232">
        <f>IF(N267="sníž. přenesená",J267,0)</f>
        <v>0</v>
      </c>
      <c r="BI267" s="232">
        <f>IF(N267="nulová",J267,0)</f>
        <v>0</v>
      </c>
      <c r="BJ267" s="24" t="s">
        <v>83</v>
      </c>
      <c r="BK267" s="232">
        <f>ROUND(I267*H267,2)</f>
        <v>0</v>
      </c>
      <c r="BL267" s="24" t="s">
        <v>243</v>
      </c>
      <c r="BM267" s="24" t="s">
        <v>386</v>
      </c>
    </row>
    <row r="268" s="11" customFormat="1">
      <c r="B268" s="236"/>
      <c r="C268" s="237"/>
      <c r="D268" s="233" t="s">
        <v>158</v>
      </c>
      <c r="E268" s="238" t="s">
        <v>21</v>
      </c>
      <c r="F268" s="239" t="s">
        <v>503</v>
      </c>
      <c r="G268" s="237"/>
      <c r="H268" s="240">
        <v>3.75</v>
      </c>
      <c r="I268" s="241"/>
      <c r="J268" s="237"/>
      <c r="K268" s="237"/>
      <c r="L268" s="242"/>
      <c r="M268" s="243"/>
      <c r="N268" s="244"/>
      <c r="O268" s="244"/>
      <c r="P268" s="244"/>
      <c r="Q268" s="244"/>
      <c r="R268" s="244"/>
      <c r="S268" s="244"/>
      <c r="T268" s="245"/>
      <c r="AT268" s="246" t="s">
        <v>158</v>
      </c>
      <c r="AU268" s="246" t="s">
        <v>85</v>
      </c>
      <c r="AV268" s="11" t="s">
        <v>85</v>
      </c>
      <c r="AW268" s="11" t="s">
        <v>38</v>
      </c>
      <c r="AX268" s="11" t="s">
        <v>75</v>
      </c>
      <c r="AY268" s="246" t="s">
        <v>146</v>
      </c>
    </row>
    <row r="269" s="11" customFormat="1">
      <c r="B269" s="236"/>
      <c r="C269" s="237"/>
      <c r="D269" s="233" t="s">
        <v>158</v>
      </c>
      <c r="E269" s="238" t="s">
        <v>21</v>
      </c>
      <c r="F269" s="239" t="s">
        <v>504</v>
      </c>
      <c r="G269" s="237"/>
      <c r="H269" s="240">
        <v>2.6400000000000001</v>
      </c>
      <c r="I269" s="241"/>
      <c r="J269" s="237"/>
      <c r="K269" s="237"/>
      <c r="L269" s="242"/>
      <c r="M269" s="243"/>
      <c r="N269" s="244"/>
      <c r="O269" s="244"/>
      <c r="P269" s="244"/>
      <c r="Q269" s="244"/>
      <c r="R269" s="244"/>
      <c r="S269" s="244"/>
      <c r="T269" s="245"/>
      <c r="AT269" s="246" t="s">
        <v>158</v>
      </c>
      <c r="AU269" s="246" t="s">
        <v>85</v>
      </c>
      <c r="AV269" s="11" t="s">
        <v>85</v>
      </c>
      <c r="AW269" s="11" t="s">
        <v>38</v>
      </c>
      <c r="AX269" s="11" t="s">
        <v>75</v>
      </c>
      <c r="AY269" s="246" t="s">
        <v>146</v>
      </c>
    </row>
    <row r="270" s="11" customFormat="1">
      <c r="B270" s="236"/>
      <c r="C270" s="237"/>
      <c r="D270" s="233" t="s">
        <v>158</v>
      </c>
      <c r="E270" s="238" t="s">
        <v>21</v>
      </c>
      <c r="F270" s="239" t="s">
        <v>505</v>
      </c>
      <c r="G270" s="237"/>
      <c r="H270" s="240">
        <v>8.1999999999999993</v>
      </c>
      <c r="I270" s="241"/>
      <c r="J270" s="237"/>
      <c r="K270" s="237"/>
      <c r="L270" s="242"/>
      <c r="M270" s="243"/>
      <c r="N270" s="244"/>
      <c r="O270" s="244"/>
      <c r="P270" s="244"/>
      <c r="Q270" s="244"/>
      <c r="R270" s="244"/>
      <c r="S270" s="244"/>
      <c r="T270" s="245"/>
      <c r="AT270" s="246" t="s">
        <v>158</v>
      </c>
      <c r="AU270" s="246" t="s">
        <v>85</v>
      </c>
      <c r="AV270" s="11" t="s">
        <v>85</v>
      </c>
      <c r="AW270" s="11" t="s">
        <v>38</v>
      </c>
      <c r="AX270" s="11" t="s">
        <v>75</v>
      </c>
      <c r="AY270" s="246" t="s">
        <v>146</v>
      </c>
    </row>
    <row r="271" s="11" customFormat="1">
      <c r="B271" s="236"/>
      <c r="C271" s="237"/>
      <c r="D271" s="233" t="s">
        <v>158</v>
      </c>
      <c r="E271" s="238" t="s">
        <v>21</v>
      </c>
      <c r="F271" s="239" t="s">
        <v>506</v>
      </c>
      <c r="G271" s="237"/>
      <c r="H271" s="240">
        <v>8</v>
      </c>
      <c r="I271" s="241"/>
      <c r="J271" s="237"/>
      <c r="K271" s="237"/>
      <c r="L271" s="242"/>
      <c r="M271" s="243"/>
      <c r="N271" s="244"/>
      <c r="O271" s="244"/>
      <c r="P271" s="244"/>
      <c r="Q271" s="244"/>
      <c r="R271" s="244"/>
      <c r="S271" s="244"/>
      <c r="T271" s="245"/>
      <c r="AT271" s="246" t="s">
        <v>158</v>
      </c>
      <c r="AU271" s="246" t="s">
        <v>85</v>
      </c>
      <c r="AV271" s="11" t="s">
        <v>85</v>
      </c>
      <c r="AW271" s="11" t="s">
        <v>38</v>
      </c>
      <c r="AX271" s="11" t="s">
        <v>75</v>
      </c>
      <c r="AY271" s="246" t="s">
        <v>146</v>
      </c>
    </row>
    <row r="272" s="12" customFormat="1">
      <c r="B272" s="247"/>
      <c r="C272" s="248"/>
      <c r="D272" s="233" t="s">
        <v>158</v>
      </c>
      <c r="E272" s="249" t="s">
        <v>21</v>
      </c>
      <c r="F272" s="250" t="s">
        <v>165</v>
      </c>
      <c r="G272" s="248"/>
      <c r="H272" s="251">
        <v>22.59</v>
      </c>
      <c r="I272" s="252"/>
      <c r="J272" s="248"/>
      <c r="K272" s="248"/>
      <c r="L272" s="253"/>
      <c r="M272" s="254"/>
      <c r="N272" s="255"/>
      <c r="O272" s="255"/>
      <c r="P272" s="255"/>
      <c r="Q272" s="255"/>
      <c r="R272" s="255"/>
      <c r="S272" s="255"/>
      <c r="T272" s="256"/>
      <c r="AT272" s="257" t="s">
        <v>158</v>
      </c>
      <c r="AU272" s="257" t="s">
        <v>85</v>
      </c>
      <c r="AV272" s="12" t="s">
        <v>154</v>
      </c>
      <c r="AW272" s="12" t="s">
        <v>38</v>
      </c>
      <c r="AX272" s="12" t="s">
        <v>83</v>
      </c>
      <c r="AY272" s="257" t="s">
        <v>146</v>
      </c>
    </row>
    <row r="273" s="1" customFormat="1" ht="25.5" customHeight="1">
      <c r="B273" s="46"/>
      <c r="C273" s="221" t="s">
        <v>402</v>
      </c>
      <c r="D273" s="221" t="s">
        <v>149</v>
      </c>
      <c r="E273" s="222" t="s">
        <v>388</v>
      </c>
      <c r="F273" s="223" t="s">
        <v>389</v>
      </c>
      <c r="G273" s="224" t="s">
        <v>152</v>
      </c>
      <c r="H273" s="225">
        <v>46.640000000000001</v>
      </c>
      <c r="I273" s="226"/>
      <c r="J273" s="227">
        <f>ROUND(I273*H273,2)</f>
        <v>0</v>
      </c>
      <c r="K273" s="223" t="s">
        <v>153</v>
      </c>
      <c r="L273" s="72"/>
      <c r="M273" s="228" t="s">
        <v>21</v>
      </c>
      <c r="N273" s="229" t="s">
        <v>46</v>
      </c>
      <c r="O273" s="47"/>
      <c r="P273" s="230">
        <f>O273*H273</f>
        <v>0</v>
      </c>
      <c r="Q273" s="230">
        <v>0</v>
      </c>
      <c r="R273" s="230">
        <f>Q273*H273</f>
        <v>0</v>
      </c>
      <c r="S273" s="230">
        <v>0</v>
      </c>
      <c r="T273" s="231">
        <f>S273*H273</f>
        <v>0</v>
      </c>
      <c r="AR273" s="24" t="s">
        <v>243</v>
      </c>
      <c r="AT273" s="24" t="s">
        <v>149</v>
      </c>
      <c r="AU273" s="24" t="s">
        <v>85</v>
      </c>
      <c r="AY273" s="24" t="s">
        <v>146</v>
      </c>
      <c r="BE273" s="232">
        <f>IF(N273="základní",J273,0)</f>
        <v>0</v>
      </c>
      <c r="BF273" s="232">
        <f>IF(N273="snížená",J273,0)</f>
        <v>0</v>
      </c>
      <c r="BG273" s="232">
        <f>IF(N273="zákl. přenesená",J273,0)</f>
        <v>0</v>
      </c>
      <c r="BH273" s="232">
        <f>IF(N273="sníž. přenesená",J273,0)</f>
        <v>0</v>
      </c>
      <c r="BI273" s="232">
        <f>IF(N273="nulová",J273,0)</f>
        <v>0</v>
      </c>
      <c r="BJ273" s="24" t="s">
        <v>83</v>
      </c>
      <c r="BK273" s="232">
        <f>ROUND(I273*H273,2)</f>
        <v>0</v>
      </c>
      <c r="BL273" s="24" t="s">
        <v>243</v>
      </c>
      <c r="BM273" s="24" t="s">
        <v>390</v>
      </c>
    </row>
    <row r="274" s="11" customFormat="1">
      <c r="B274" s="236"/>
      <c r="C274" s="237"/>
      <c r="D274" s="233" t="s">
        <v>158</v>
      </c>
      <c r="E274" s="238" t="s">
        <v>21</v>
      </c>
      <c r="F274" s="239" t="s">
        <v>504</v>
      </c>
      <c r="G274" s="237"/>
      <c r="H274" s="240">
        <v>2.6400000000000001</v>
      </c>
      <c r="I274" s="241"/>
      <c r="J274" s="237"/>
      <c r="K274" s="237"/>
      <c r="L274" s="242"/>
      <c r="M274" s="243"/>
      <c r="N274" s="244"/>
      <c r="O274" s="244"/>
      <c r="P274" s="244"/>
      <c r="Q274" s="244"/>
      <c r="R274" s="244"/>
      <c r="S274" s="244"/>
      <c r="T274" s="245"/>
      <c r="AT274" s="246" t="s">
        <v>158</v>
      </c>
      <c r="AU274" s="246" t="s">
        <v>85</v>
      </c>
      <c r="AV274" s="11" t="s">
        <v>85</v>
      </c>
      <c r="AW274" s="11" t="s">
        <v>38</v>
      </c>
      <c r="AX274" s="11" t="s">
        <v>75</v>
      </c>
      <c r="AY274" s="246" t="s">
        <v>146</v>
      </c>
    </row>
    <row r="275" s="11" customFormat="1">
      <c r="B275" s="236"/>
      <c r="C275" s="237"/>
      <c r="D275" s="233" t="s">
        <v>158</v>
      </c>
      <c r="E275" s="238" t="s">
        <v>21</v>
      </c>
      <c r="F275" s="239" t="s">
        <v>505</v>
      </c>
      <c r="G275" s="237"/>
      <c r="H275" s="240">
        <v>8.1999999999999993</v>
      </c>
      <c r="I275" s="241"/>
      <c r="J275" s="237"/>
      <c r="K275" s="237"/>
      <c r="L275" s="242"/>
      <c r="M275" s="243"/>
      <c r="N275" s="244"/>
      <c r="O275" s="244"/>
      <c r="P275" s="244"/>
      <c r="Q275" s="244"/>
      <c r="R275" s="244"/>
      <c r="S275" s="244"/>
      <c r="T275" s="245"/>
      <c r="AT275" s="246" t="s">
        <v>158</v>
      </c>
      <c r="AU275" s="246" t="s">
        <v>85</v>
      </c>
      <c r="AV275" s="11" t="s">
        <v>85</v>
      </c>
      <c r="AW275" s="11" t="s">
        <v>38</v>
      </c>
      <c r="AX275" s="11" t="s">
        <v>75</v>
      </c>
      <c r="AY275" s="246" t="s">
        <v>146</v>
      </c>
    </row>
    <row r="276" s="11" customFormat="1">
      <c r="B276" s="236"/>
      <c r="C276" s="237"/>
      <c r="D276" s="233" t="s">
        <v>158</v>
      </c>
      <c r="E276" s="238" t="s">
        <v>21</v>
      </c>
      <c r="F276" s="239" t="s">
        <v>506</v>
      </c>
      <c r="G276" s="237"/>
      <c r="H276" s="240">
        <v>8</v>
      </c>
      <c r="I276" s="241"/>
      <c r="J276" s="237"/>
      <c r="K276" s="237"/>
      <c r="L276" s="242"/>
      <c r="M276" s="243"/>
      <c r="N276" s="244"/>
      <c r="O276" s="244"/>
      <c r="P276" s="244"/>
      <c r="Q276" s="244"/>
      <c r="R276" s="244"/>
      <c r="S276" s="244"/>
      <c r="T276" s="245"/>
      <c r="AT276" s="246" t="s">
        <v>158</v>
      </c>
      <c r="AU276" s="246" t="s">
        <v>85</v>
      </c>
      <c r="AV276" s="11" t="s">
        <v>85</v>
      </c>
      <c r="AW276" s="11" t="s">
        <v>38</v>
      </c>
      <c r="AX276" s="11" t="s">
        <v>75</v>
      </c>
      <c r="AY276" s="246" t="s">
        <v>146</v>
      </c>
    </row>
    <row r="277" s="11" customFormat="1">
      <c r="B277" s="236"/>
      <c r="C277" s="237"/>
      <c r="D277" s="233" t="s">
        <v>158</v>
      </c>
      <c r="E277" s="238" t="s">
        <v>21</v>
      </c>
      <c r="F277" s="239" t="s">
        <v>507</v>
      </c>
      <c r="G277" s="237"/>
      <c r="H277" s="240">
        <v>12.199999999999999</v>
      </c>
      <c r="I277" s="241"/>
      <c r="J277" s="237"/>
      <c r="K277" s="237"/>
      <c r="L277" s="242"/>
      <c r="M277" s="243"/>
      <c r="N277" s="244"/>
      <c r="O277" s="244"/>
      <c r="P277" s="244"/>
      <c r="Q277" s="244"/>
      <c r="R277" s="244"/>
      <c r="S277" s="244"/>
      <c r="T277" s="245"/>
      <c r="AT277" s="246" t="s">
        <v>158</v>
      </c>
      <c r="AU277" s="246" t="s">
        <v>85</v>
      </c>
      <c r="AV277" s="11" t="s">
        <v>85</v>
      </c>
      <c r="AW277" s="11" t="s">
        <v>38</v>
      </c>
      <c r="AX277" s="11" t="s">
        <v>75</v>
      </c>
      <c r="AY277" s="246" t="s">
        <v>146</v>
      </c>
    </row>
    <row r="278" s="11" customFormat="1">
      <c r="B278" s="236"/>
      <c r="C278" s="237"/>
      <c r="D278" s="233" t="s">
        <v>158</v>
      </c>
      <c r="E278" s="238" t="s">
        <v>21</v>
      </c>
      <c r="F278" s="239" t="s">
        <v>508</v>
      </c>
      <c r="G278" s="237"/>
      <c r="H278" s="240">
        <v>15.6</v>
      </c>
      <c r="I278" s="241"/>
      <c r="J278" s="237"/>
      <c r="K278" s="237"/>
      <c r="L278" s="242"/>
      <c r="M278" s="243"/>
      <c r="N278" s="244"/>
      <c r="O278" s="244"/>
      <c r="P278" s="244"/>
      <c r="Q278" s="244"/>
      <c r="R278" s="244"/>
      <c r="S278" s="244"/>
      <c r="T278" s="245"/>
      <c r="AT278" s="246" t="s">
        <v>158</v>
      </c>
      <c r="AU278" s="246" t="s">
        <v>85</v>
      </c>
      <c r="AV278" s="11" t="s">
        <v>85</v>
      </c>
      <c r="AW278" s="11" t="s">
        <v>38</v>
      </c>
      <c r="AX278" s="11" t="s">
        <v>75</v>
      </c>
      <c r="AY278" s="246" t="s">
        <v>146</v>
      </c>
    </row>
    <row r="279" s="12" customFormat="1">
      <c r="B279" s="247"/>
      <c r="C279" s="248"/>
      <c r="D279" s="233" t="s">
        <v>158</v>
      </c>
      <c r="E279" s="249" t="s">
        <v>21</v>
      </c>
      <c r="F279" s="250" t="s">
        <v>165</v>
      </c>
      <c r="G279" s="248"/>
      <c r="H279" s="251">
        <v>46.640000000000001</v>
      </c>
      <c r="I279" s="252"/>
      <c r="J279" s="248"/>
      <c r="K279" s="248"/>
      <c r="L279" s="253"/>
      <c r="M279" s="254"/>
      <c r="N279" s="255"/>
      <c r="O279" s="255"/>
      <c r="P279" s="255"/>
      <c r="Q279" s="255"/>
      <c r="R279" s="255"/>
      <c r="S279" s="255"/>
      <c r="T279" s="256"/>
      <c r="AT279" s="257" t="s">
        <v>158</v>
      </c>
      <c r="AU279" s="257" t="s">
        <v>85</v>
      </c>
      <c r="AV279" s="12" t="s">
        <v>154</v>
      </c>
      <c r="AW279" s="12" t="s">
        <v>38</v>
      </c>
      <c r="AX279" s="12" t="s">
        <v>83</v>
      </c>
      <c r="AY279" s="257" t="s">
        <v>146</v>
      </c>
    </row>
    <row r="280" s="1" customFormat="1" ht="38.25" customHeight="1">
      <c r="B280" s="46"/>
      <c r="C280" s="221" t="s">
        <v>408</v>
      </c>
      <c r="D280" s="221" t="s">
        <v>149</v>
      </c>
      <c r="E280" s="222" t="s">
        <v>471</v>
      </c>
      <c r="F280" s="223" t="s">
        <v>472</v>
      </c>
      <c r="G280" s="224" t="s">
        <v>224</v>
      </c>
      <c r="H280" s="225">
        <v>0.80500000000000005</v>
      </c>
      <c r="I280" s="226"/>
      <c r="J280" s="227">
        <f>ROUND(I280*H280,2)</f>
        <v>0</v>
      </c>
      <c r="K280" s="223" t="s">
        <v>153</v>
      </c>
      <c r="L280" s="72"/>
      <c r="M280" s="228" t="s">
        <v>21</v>
      </c>
      <c r="N280" s="229" t="s">
        <v>46</v>
      </c>
      <c r="O280" s="47"/>
      <c r="P280" s="230">
        <f>O280*H280</f>
        <v>0</v>
      </c>
      <c r="Q280" s="230">
        <v>0</v>
      </c>
      <c r="R280" s="230">
        <f>Q280*H280</f>
        <v>0</v>
      </c>
      <c r="S280" s="230">
        <v>0</v>
      </c>
      <c r="T280" s="231">
        <f>S280*H280</f>
        <v>0</v>
      </c>
      <c r="AR280" s="24" t="s">
        <v>243</v>
      </c>
      <c r="AT280" s="24" t="s">
        <v>149</v>
      </c>
      <c r="AU280" s="24" t="s">
        <v>85</v>
      </c>
      <c r="AY280" s="24" t="s">
        <v>146</v>
      </c>
      <c r="BE280" s="232">
        <f>IF(N280="základní",J280,0)</f>
        <v>0</v>
      </c>
      <c r="BF280" s="232">
        <f>IF(N280="snížená",J280,0)</f>
        <v>0</v>
      </c>
      <c r="BG280" s="232">
        <f>IF(N280="zákl. přenesená",J280,0)</f>
        <v>0</v>
      </c>
      <c r="BH280" s="232">
        <f>IF(N280="sníž. přenesená",J280,0)</f>
        <v>0</v>
      </c>
      <c r="BI280" s="232">
        <f>IF(N280="nulová",J280,0)</f>
        <v>0</v>
      </c>
      <c r="BJ280" s="24" t="s">
        <v>83</v>
      </c>
      <c r="BK280" s="232">
        <f>ROUND(I280*H280,2)</f>
        <v>0</v>
      </c>
      <c r="BL280" s="24" t="s">
        <v>243</v>
      </c>
      <c r="BM280" s="24" t="s">
        <v>509</v>
      </c>
    </row>
    <row r="281" s="1" customFormat="1">
      <c r="B281" s="46"/>
      <c r="C281" s="74"/>
      <c r="D281" s="233" t="s">
        <v>156</v>
      </c>
      <c r="E281" s="74"/>
      <c r="F281" s="234" t="s">
        <v>327</v>
      </c>
      <c r="G281" s="74"/>
      <c r="H281" s="74"/>
      <c r="I281" s="191"/>
      <c r="J281" s="74"/>
      <c r="K281" s="74"/>
      <c r="L281" s="72"/>
      <c r="M281" s="235"/>
      <c r="N281" s="47"/>
      <c r="O281" s="47"/>
      <c r="P281" s="47"/>
      <c r="Q281" s="47"/>
      <c r="R281" s="47"/>
      <c r="S281" s="47"/>
      <c r="T281" s="95"/>
      <c r="AT281" s="24" t="s">
        <v>156</v>
      </c>
      <c r="AU281" s="24" t="s">
        <v>85</v>
      </c>
    </row>
    <row r="282" s="10" customFormat="1" ht="29.88" customHeight="1">
      <c r="B282" s="205"/>
      <c r="C282" s="206"/>
      <c r="D282" s="207" t="s">
        <v>74</v>
      </c>
      <c r="E282" s="219" t="s">
        <v>395</v>
      </c>
      <c r="F282" s="219" t="s">
        <v>396</v>
      </c>
      <c r="G282" s="206"/>
      <c r="H282" s="206"/>
      <c r="I282" s="209"/>
      <c r="J282" s="220">
        <f>BK282</f>
        <v>0</v>
      </c>
      <c r="K282" s="206"/>
      <c r="L282" s="211"/>
      <c r="M282" s="212"/>
      <c r="N282" s="213"/>
      <c r="O282" s="213"/>
      <c r="P282" s="214">
        <f>SUM(P283:P285)</f>
        <v>0</v>
      </c>
      <c r="Q282" s="213"/>
      <c r="R282" s="214">
        <f>SUM(R283:R285)</f>
        <v>0.001392</v>
      </c>
      <c r="S282" s="213"/>
      <c r="T282" s="215">
        <f>SUM(T283:T285)</f>
        <v>0</v>
      </c>
      <c r="AR282" s="216" t="s">
        <v>85</v>
      </c>
      <c r="AT282" s="217" t="s">
        <v>74</v>
      </c>
      <c r="AU282" s="217" t="s">
        <v>83</v>
      </c>
      <c r="AY282" s="216" t="s">
        <v>146</v>
      </c>
      <c r="BK282" s="218">
        <f>SUM(BK283:BK285)</f>
        <v>0</v>
      </c>
    </row>
    <row r="283" s="1" customFormat="1" ht="25.5" customHeight="1">
      <c r="B283" s="46"/>
      <c r="C283" s="221" t="s">
        <v>414</v>
      </c>
      <c r="D283" s="221" t="s">
        <v>149</v>
      </c>
      <c r="E283" s="222" t="s">
        <v>398</v>
      </c>
      <c r="F283" s="223" t="s">
        <v>399</v>
      </c>
      <c r="G283" s="224" t="s">
        <v>152</v>
      </c>
      <c r="H283" s="225">
        <v>4.7999999999999998</v>
      </c>
      <c r="I283" s="226"/>
      <c r="J283" s="227">
        <f>ROUND(I283*H283,2)</f>
        <v>0</v>
      </c>
      <c r="K283" s="223" t="s">
        <v>153</v>
      </c>
      <c r="L283" s="72"/>
      <c r="M283" s="228" t="s">
        <v>21</v>
      </c>
      <c r="N283" s="229" t="s">
        <v>46</v>
      </c>
      <c r="O283" s="47"/>
      <c r="P283" s="230">
        <f>O283*H283</f>
        <v>0</v>
      </c>
      <c r="Q283" s="230">
        <v>0.00017000000000000001</v>
      </c>
      <c r="R283" s="230">
        <f>Q283*H283</f>
        <v>0.00081599999999999999</v>
      </c>
      <c r="S283" s="230">
        <v>0</v>
      </c>
      <c r="T283" s="231">
        <f>S283*H283</f>
        <v>0</v>
      </c>
      <c r="AR283" s="24" t="s">
        <v>243</v>
      </c>
      <c r="AT283" s="24" t="s">
        <v>149</v>
      </c>
      <c r="AU283" s="24" t="s">
        <v>85</v>
      </c>
      <c r="AY283" s="24" t="s">
        <v>146</v>
      </c>
      <c r="BE283" s="232">
        <f>IF(N283="základní",J283,0)</f>
        <v>0</v>
      </c>
      <c r="BF283" s="232">
        <f>IF(N283="snížená",J283,0)</f>
        <v>0</v>
      </c>
      <c r="BG283" s="232">
        <f>IF(N283="zákl. přenesená",J283,0)</f>
        <v>0</v>
      </c>
      <c r="BH283" s="232">
        <f>IF(N283="sníž. přenesená",J283,0)</f>
        <v>0</v>
      </c>
      <c r="BI283" s="232">
        <f>IF(N283="nulová",J283,0)</f>
        <v>0</v>
      </c>
      <c r="BJ283" s="24" t="s">
        <v>83</v>
      </c>
      <c r="BK283" s="232">
        <f>ROUND(I283*H283,2)</f>
        <v>0</v>
      </c>
      <c r="BL283" s="24" t="s">
        <v>243</v>
      </c>
      <c r="BM283" s="24" t="s">
        <v>400</v>
      </c>
    </row>
    <row r="284" s="11" customFormat="1">
      <c r="B284" s="236"/>
      <c r="C284" s="237"/>
      <c r="D284" s="233" t="s">
        <v>158</v>
      </c>
      <c r="E284" s="238" t="s">
        <v>21</v>
      </c>
      <c r="F284" s="239" t="s">
        <v>401</v>
      </c>
      <c r="G284" s="237"/>
      <c r="H284" s="240">
        <v>4.7999999999999998</v>
      </c>
      <c r="I284" s="241"/>
      <c r="J284" s="237"/>
      <c r="K284" s="237"/>
      <c r="L284" s="242"/>
      <c r="M284" s="243"/>
      <c r="N284" s="244"/>
      <c r="O284" s="244"/>
      <c r="P284" s="244"/>
      <c r="Q284" s="244"/>
      <c r="R284" s="244"/>
      <c r="S284" s="244"/>
      <c r="T284" s="245"/>
      <c r="AT284" s="246" t="s">
        <v>158</v>
      </c>
      <c r="AU284" s="246" t="s">
        <v>85</v>
      </c>
      <c r="AV284" s="11" t="s">
        <v>85</v>
      </c>
      <c r="AW284" s="11" t="s">
        <v>38</v>
      </c>
      <c r="AX284" s="11" t="s">
        <v>83</v>
      </c>
      <c r="AY284" s="246" t="s">
        <v>146</v>
      </c>
    </row>
    <row r="285" s="1" customFormat="1" ht="25.5" customHeight="1">
      <c r="B285" s="46"/>
      <c r="C285" s="221" t="s">
        <v>419</v>
      </c>
      <c r="D285" s="221" t="s">
        <v>149</v>
      </c>
      <c r="E285" s="222" t="s">
        <v>403</v>
      </c>
      <c r="F285" s="223" t="s">
        <v>404</v>
      </c>
      <c r="G285" s="224" t="s">
        <v>152</v>
      </c>
      <c r="H285" s="225">
        <v>4.7999999999999998</v>
      </c>
      <c r="I285" s="226"/>
      <c r="J285" s="227">
        <f>ROUND(I285*H285,2)</f>
        <v>0</v>
      </c>
      <c r="K285" s="223" t="s">
        <v>153</v>
      </c>
      <c r="L285" s="72"/>
      <c r="M285" s="228" t="s">
        <v>21</v>
      </c>
      <c r="N285" s="229" t="s">
        <v>46</v>
      </c>
      <c r="O285" s="47"/>
      <c r="P285" s="230">
        <f>O285*H285</f>
        <v>0</v>
      </c>
      <c r="Q285" s="230">
        <v>0.00012</v>
      </c>
      <c r="R285" s="230">
        <f>Q285*H285</f>
        <v>0.00057600000000000001</v>
      </c>
      <c r="S285" s="230">
        <v>0</v>
      </c>
      <c r="T285" s="231">
        <f>S285*H285</f>
        <v>0</v>
      </c>
      <c r="AR285" s="24" t="s">
        <v>243</v>
      </c>
      <c r="AT285" s="24" t="s">
        <v>149</v>
      </c>
      <c r="AU285" s="24" t="s">
        <v>85</v>
      </c>
      <c r="AY285" s="24" t="s">
        <v>146</v>
      </c>
      <c r="BE285" s="232">
        <f>IF(N285="základní",J285,0)</f>
        <v>0</v>
      </c>
      <c r="BF285" s="232">
        <f>IF(N285="snížená",J285,0)</f>
        <v>0</v>
      </c>
      <c r="BG285" s="232">
        <f>IF(N285="zákl. přenesená",J285,0)</f>
        <v>0</v>
      </c>
      <c r="BH285" s="232">
        <f>IF(N285="sníž. přenesená",J285,0)</f>
        <v>0</v>
      </c>
      <c r="BI285" s="232">
        <f>IF(N285="nulová",J285,0)</f>
        <v>0</v>
      </c>
      <c r="BJ285" s="24" t="s">
        <v>83</v>
      </c>
      <c r="BK285" s="232">
        <f>ROUND(I285*H285,2)</f>
        <v>0</v>
      </c>
      <c r="BL285" s="24" t="s">
        <v>243</v>
      </c>
      <c r="BM285" s="24" t="s">
        <v>405</v>
      </c>
    </row>
    <row r="286" s="10" customFormat="1" ht="29.88" customHeight="1">
      <c r="B286" s="205"/>
      <c r="C286" s="206"/>
      <c r="D286" s="207" t="s">
        <v>74</v>
      </c>
      <c r="E286" s="219" t="s">
        <v>406</v>
      </c>
      <c r="F286" s="219" t="s">
        <v>407</v>
      </c>
      <c r="G286" s="206"/>
      <c r="H286" s="206"/>
      <c r="I286" s="209"/>
      <c r="J286" s="220">
        <f>BK286</f>
        <v>0</v>
      </c>
      <c r="K286" s="206"/>
      <c r="L286" s="211"/>
      <c r="M286" s="212"/>
      <c r="N286" s="213"/>
      <c r="O286" s="213"/>
      <c r="P286" s="214">
        <f>SUM(P287:P331)</f>
        <v>0</v>
      </c>
      <c r="Q286" s="213"/>
      <c r="R286" s="214">
        <f>SUM(R287:R331)</f>
        <v>0.15691020000000003</v>
      </c>
      <c r="S286" s="213"/>
      <c r="T286" s="215">
        <f>SUM(T287:T331)</f>
        <v>0</v>
      </c>
      <c r="AR286" s="216" t="s">
        <v>85</v>
      </c>
      <c r="AT286" s="217" t="s">
        <v>74</v>
      </c>
      <c r="AU286" s="217" t="s">
        <v>83</v>
      </c>
      <c r="AY286" s="216" t="s">
        <v>146</v>
      </c>
      <c r="BK286" s="218">
        <f>SUM(BK287:BK331)</f>
        <v>0</v>
      </c>
    </row>
    <row r="287" s="1" customFormat="1" ht="25.5" customHeight="1">
      <c r="B287" s="46"/>
      <c r="C287" s="221" t="s">
        <v>476</v>
      </c>
      <c r="D287" s="221" t="s">
        <v>149</v>
      </c>
      <c r="E287" s="222" t="s">
        <v>409</v>
      </c>
      <c r="F287" s="223" t="s">
        <v>410</v>
      </c>
      <c r="G287" s="224" t="s">
        <v>152</v>
      </c>
      <c r="H287" s="225">
        <v>88.120000000000005</v>
      </c>
      <c r="I287" s="226"/>
      <c r="J287" s="227">
        <f>ROUND(I287*H287,2)</f>
        <v>0</v>
      </c>
      <c r="K287" s="223" t="s">
        <v>153</v>
      </c>
      <c r="L287" s="72"/>
      <c r="M287" s="228" t="s">
        <v>21</v>
      </c>
      <c r="N287" s="229" t="s">
        <v>46</v>
      </c>
      <c r="O287" s="47"/>
      <c r="P287" s="230">
        <f>O287*H287</f>
        <v>0</v>
      </c>
      <c r="Q287" s="230">
        <v>0.00020000000000000001</v>
      </c>
      <c r="R287" s="230">
        <f>Q287*H287</f>
        <v>0.017624000000000001</v>
      </c>
      <c r="S287" s="230">
        <v>0</v>
      </c>
      <c r="T287" s="231">
        <f>S287*H287</f>
        <v>0</v>
      </c>
      <c r="AR287" s="24" t="s">
        <v>243</v>
      </c>
      <c r="AT287" s="24" t="s">
        <v>149</v>
      </c>
      <c r="AU287" s="24" t="s">
        <v>85</v>
      </c>
      <c r="AY287" s="24" t="s">
        <v>146</v>
      </c>
      <c r="BE287" s="232">
        <f>IF(N287="základní",J287,0)</f>
        <v>0</v>
      </c>
      <c r="BF287" s="232">
        <f>IF(N287="snížená",J287,0)</f>
        <v>0</v>
      </c>
      <c r="BG287" s="232">
        <f>IF(N287="zákl. přenesená",J287,0)</f>
        <v>0</v>
      </c>
      <c r="BH287" s="232">
        <f>IF(N287="sníž. přenesená",J287,0)</f>
        <v>0</v>
      </c>
      <c r="BI287" s="232">
        <f>IF(N287="nulová",J287,0)</f>
        <v>0</v>
      </c>
      <c r="BJ287" s="24" t="s">
        <v>83</v>
      </c>
      <c r="BK287" s="232">
        <f>ROUND(I287*H287,2)</f>
        <v>0</v>
      </c>
      <c r="BL287" s="24" t="s">
        <v>243</v>
      </c>
      <c r="BM287" s="24" t="s">
        <v>411</v>
      </c>
    </row>
    <row r="288" s="14" customFormat="1">
      <c r="B288" s="279"/>
      <c r="C288" s="280"/>
      <c r="D288" s="233" t="s">
        <v>158</v>
      </c>
      <c r="E288" s="281" t="s">
        <v>21</v>
      </c>
      <c r="F288" s="282" t="s">
        <v>474</v>
      </c>
      <c r="G288" s="280"/>
      <c r="H288" s="281" t="s">
        <v>21</v>
      </c>
      <c r="I288" s="283"/>
      <c r="J288" s="280"/>
      <c r="K288" s="280"/>
      <c r="L288" s="284"/>
      <c r="M288" s="285"/>
      <c r="N288" s="286"/>
      <c r="O288" s="286"/>
      <c r="P288" s="286"/>
      <c r="Q288" s="286"/>
      <c r="R288" s="286"/>
      <c r="S288" s="286"/>
      <c r="T288" s="287"/>
      <c r="AT288" s="288" t="s">
        <v>158</v>
      </c>
      <c r="AU288" s="288" t="s">
        <v>85</v>
      </c>
      <c r="AV288" s="14" t="s">
        <v>83</v>
      </c>
      <c r="AW288" s="14" t="s">
        <v>38</v>
      </c>
      <c r="AX288" s="14" t="s">
        <v>75</v>
      </c>
      <c r="AY288" s="288" t="s">
        <v>146</v>
      </c>
    </row>
    <row r="289" s="11" customFormat="1">
      <c r="B289" s="236"/>
      <c r="C289" s="237"/>
      <c r="D289" s="233" t="s">
        <v>158</v>
      </c>
      <c r="E289" s="238" t="s">
        <v>21</v>
      </c>
      <c r="F289" s="239" t="s">
        <v>479</v>
      </c>
      <c r="G289" s="237"/>
      <c r="H289" s="240">
        <v>5.04</v>
      </c>
      <c r="I289" s="241"/>
      <c r="J289" s="237"/>
      <c r="K289" s="237"/>
      <c r="L289" s="242"/>
      <c r="M289" s="243"/>
      <c r="N289" s="244"/>
      <c r="O289" s="244"/>
      <c r="P289" s="244"/>
      <c r="Q289" s="244"/>
      <c r="R289" s="244"/>
      <c r="S289" s="244"/>
      <c r="T289" s="245"/>
      <c r="AT289" s="246" t="s">
        <v>158</v>
      </c>
      <c r="AU289" s="246" t="s">
        <v>85</v>
      </c>
      <c r="AV289" s="11" t="s">
        <v>85</v>
      </c>
      <c r="AW289" s="11" t="s">
        <v>38</v>
      </c>
      <c r="AX289" s="11" t="s">
        <v>75</v>
      </c>
      <c r="AY289" s="246" t="s">
        <v>146</v>
      </c>
    </row>
    <row r="290" s="11" customFormat="1">
      <c r="B290" s="236"/>
      <c r="C290" s="237"/>
      <c r="D290" s="233" t="s">
        <v>158</v>
      </c>
      <c r="E290" s="238" t="s">
        <v>21</v>
      </c>
      <c r="F290" s="239" t="s">
        <v>480</v>
      </c>
      <c r="G290" s="237"/>
      <c r="H290" s="240">
        <v>0.95999999999999996</v>
      </c>
      <c r="I290" s="241"/>
      <c r="J290" s="237"/>
      <c r="K290" s="237"/>
      <c r="L290" s="242"/>
      <c r="M290" s="243"/>
      <c r="N290" s="244"/>
      <c r="O290" s="244"/>
      <c r="P290" s="244"/>
      <c r="Q290" s="244"/>
      <c r="R290" s="244"/>
      <c r="S290" s="244"/>
      <c r="T290" s="245"/>
      <c r="AT290" s="246" t="s">
        <v>158</v>
      </c>
      <c r="AU290" s="246" t="s">
        <v>85</v>
      </c>
      <c r="AV290" s="11" t="s">
        <v>85</v>
      </c>
      <c r="AW290" s="11" t="s">
        <v>38</v>
      </c>
      <c r="AX290" s="11" t="s">
        <v>75</v>
      </c>
      <c r="AY290" s="246" t="s">
        <v>146</v>
      </c>
    </row>
    <row r="291" s="11" customFormat="1">
      <c r="B291" s="236"/>
      <c r="C291" s="237"/>
      <c r="D291" s="233" t="s">
        <v>158</v>
      </c>
      <c r="E291" s="238" t="s">
        <v>21</v>
      </c>
      <c r="F291" s="239" t="s">
        <v>481</v>
      </c>
      <c r="G291" s="237"/>
      <c r="H291" s="240">
        <v>1.74</v>
      </c>
      <c r="I291" s="241"/>
      <c r="J291" s="237"/>
      <c r="K291" s="237"/>
      <c r="L291" s="242"/>
      <c r="M291" s="243"/>
      <c r="N291" s="244"/>
      <c r="O291" s="244"/>
      <c r="P291" s="244"/>
      <c r="Q291" s="244"/>
      <c r="R291" s="244"/>
      <c r="S291" s="244"/>
      <c r="T291" s="245"/>
      <c r="AT291" s="246" t="s">
        <v>158</v>
      </c>
      <c r="AU291" s="246" t="s">
        <v>85</v>
      </c>
      <c r="AV291" s="11" t="s">
        <v>85</v>
      </c>
      <c r="AW291" s="11" t="s">
        <v>38</v>
      </c>
      <c r="AX291" s="11" t="s">
        <v>75</v>
      </c>
      <c r="AY291" s="246" t="s">
        <v>146</v>
      </c>
    </row>
    <row r="292" s="11" customFormat="1">
      <c r="B292" s="236"/>
      <c r="C292" s="237"/>
      <c r="D292" s="233" t="s">
        <v>158</v>
      </c>
      <c r="E292" s="238" t="s">
        <v>21</v>
      </c>
      <c r="F292" s="239" t="s">
        <v>482</v>
      </c>
      <c r="G292" s="237"/>
      <c r="H292" s="240">
        <v>1.6799999999999999</v>
      </c>
      <c r="I292" s="241"/>
      <c r="J292" s="237"/>
      <c r="K292" s="237"/>
      <c r="L292" s="242"/>
      <c r="M292" s="243"/>
      <c r="N292" s="244"/>
      <c r="O292" s="244"/>
      <c r="P292" s="244"/>
      <c r="Q292" s="244"/>
      <c r="R292" s="244"/>
      <c r="S292" s="244"/>
      <c r="T292" s="245"/>
      <c r="AT292" s="246" t="s">
        <v>158</v>
      </c>
      <c r="AU292" s="246" t="s">
        <v>85</v>
      </c>
      <c r="AV292" s="11" t="s">
        <v>85</v>
      </c>
      <c r="AW292" s="11" t="s">
        <v>38</v>
      </c>
      <c r="AX292" s="11" t="s">
        <v>75</v>
      </c>
      <c r="AY292" s="246" t="s">
        <v>146</v>
      </c>
    </row>
    <row r="293" s="11" customFormat="1">
      <c r="B293" s="236"/>
      <c r="C293" s="237"/>
      <c r="D293" s="233" t="s">
        <v>158</v>
      </c>
      <c r="E293" s="238" t="s">
        <v>21</v>
      </c>
      <c r="F293" s="239" t="s">
        <v>483</v>
      </c>
      <c r="G293" s="237"/>
      <c r="H293" s="240">
        <v>3</v>
      </c>
      <c r="I293" s="241"/>
      <c r="J293" s="237"/>
      <c r="K293" s="237"/>
      <c r="L293" s="242"/>
      <c r="M293" s="243"/>
      <c r="N293" s="244"/>
      <c r="O293" s="244"/>
      <c r="P293" s="244"/>
      <c r="Q293" s="244"/>
      <c r="R293" s="244"/>
      <c r="S293" s="244"/>
      <c r="T293" s="245"/>
      <c r="AT293" s="246" t="s">
        <v>158</v>
      </c>
      <c r="AU293" s="246" t="s">
        <v>85</v>
      </c>
      <c r="AV293" s="11" t="s">
        <v>85</v>
      </c>
      <c r="AW293" s="11" t="s">
        <v>38</v>
      </c>
      <c r="AX293" s="11" t="s">
        <v>75</v>
      </c>
      <c r="AY293" s="246" t="s">
        <v>146</v>
      </c>
    </row>
    <row r="294" s="11" customFormat="1">
      <c r="B294" s="236"/>
      <c r="C294" s="237"/>
      <c r="D294" s="233" t="s">
        <v>158</v>
      </c>
      <c r="E294" s="238" t="s">
        <v>21</v>
      </c>
      <c r="F294" s="239" t="s">
        <v>484</v>
      </c>
      <c r="G294" s="237"/>
      <c r="H294" s="240">
        <v>4.3200000000000003</v>
      </c>
      <c r="I294" s="241"/>
      <c r="J294" s="237"/>
      <c r="K294" s="237"/>
      <c r="L294" s="242"/>
      <c r="M294" s="243"/>
      <c r="N294" s="244"/>
      <c r="O294" s="244"/>
      <c r="P294" s="244"/>
      <c r="Q294" s="244"/>
      <c r="R294" s="244"/>
      <c r="S294" s="244"/>
      <c r="T294" s="245"/>
      <c r="AT294" s="246" t="s">
        <v>158</v>
      </c>
      <c r="AU294" s="246" t="s">
        <v>85</v>
      </c>
      <c r="AV294" s="11" t="s">
        <v>85</v>
      </c>
      <c r="AW294" s="11" t="s">
        <v>38</v>
      </c>
      <c r="AX294" s="11" t="s">
        <v>75</v>
      </c>
      <c r="AY294" s="246" t="s">
        <v>146</v>
      </c>
    </row>
    <row r="295" s="11" customFormat="1">
      <c r="B295" s="236"/>
      <c r="C295" s="237"/>
      <c r="D295" s="233" t="s">
        <v>158</v>
      </c>
      <c r="E295" s="238" t="s">
        <v>21</v>
      </c>
      <c r="F295" s="239" t="s">
        <v>485</v>
      </c>
      <c r="G295" s="237"/>
      <c r="H295" s="240">
        <v>4.2400000000000002</v>
      </c>
      <c r="I295" s="241"/>
      <c r="J295" s="237"/>
      <c r="K295" s="237"/>
      <c r="L295" s="242"/>
      <c r="M295" s="243"/>
      <c r="N295" s="244"/>
      <c r="O295" s="244"/>
      <c r="P295" s="244"/>
      <c r="Q295" s="244"/>
      <c r="R295" s="244"/>
      <c r="S295" s="244"/>
      <c r="T295" s="245"/>
      <c r="AT295" s="246" t="s">
        <v>158</v>
      </c>
      <c r="AU295" s="246" t="s">
        <v>85</v>
      </c>
      <c r="AV295" s="11" t="s">
        <v>85</v>
      </c>
      <c r="AW295" s="11" t="s">
        <v>38</v>
      </c>
      <c r="AX295" s="11" t="s">
        <v>75</v>
      </c>
      <c r="AY295" s="246" t="s">
        <v>146</v>
      </c>
    </row>
    <row r="296" s="13" customFormat="1">
      <c r="B296" s="258"/>
      <c r="C296" s="259"/>
      <c r="D296" s="233" t="s">
        <v>158</v>
      </c>
      <c r="E296" s="260" t="s">
        <v>21</v>
      </c>
      <c r="F296" s="261" t="s">
        <v>179</v>
      </c>
      <c r="G296" s="259"/>
      <c r="H296" s="262">
        <v>20.98</v>
      </c>
      <c r="I296" s="263"/>
      <c r="J296" s="259"/>
      <c r="K296" s="259"/>
      <c r="L296" s="264"/>
      <c r="M296" s="265"/>
      <c r="N296" s="266"/>
      <c r="O296" s="266"/>
      <c r="P296" s="266"/>
      <c r="Q296" s="266"/>
      <c r="R296" s="266"/>
      <c r="S296" s="266"/>
      <c r="T296" s="267"/>
      <c r="AT296" s="268" t="s">
        <v>158</v>
      </c>
      <c r="AU296" s="268" t="s">
        <v>85</v>
      </c>
      <c r="AV296" s="13" t="s">
        <v>169</v>
      </c>
      <c r="AW296" s="13" t="s">
        <v>38</v>
      </c>
      <c r="AX296" s="13" t="s">
        <v>75</v>
      </c>
      <c r="AY296" s="268" t="s">
        <v>146</v>
      </c>
    </row>
    <row r="297" s="11" customFormat="1">
      <c r="B297" s="236"/>
      <c r="C297" s="237"/>
      <c r="D297" s="233" t="s">
        <v>158</v>
      </c>
      <c r="E297" s="238" t="s">
        <v>21</v>
      </c>
      <c r="F297" s="239" t="s">
        <v>433</v>
      </c>
      <c r="G297" s="237"/>
      <c r="H297" s="240">
        <v>26.899999999999999</v>
      </c>
      <c r="I297" s="241"/>
      <c r="J297" s="237"/>
      <c r="K297" s="237"/>
      <c r="L297" s="242"/>
      <c r="M297" s="243"/>
      <c r="N297" s="244"/>
      <c r="O297" s="244"/>
      <c r="P297" s="244"/>
      <c r="Q297" s="244"/>
      <c r="R297" s="244"/>
      <c r="S297" s="244"/>
      <c r="T297" s="245"/>
      <c r="AT297" s="246" t="s">
        <v>158</v>
      </c>
      <c r="AU297" s="246" t="s">
        <v>85</v>
      </c>
      <c r="AV297" s="11" t="s">
        <v>85</v>
      </c>
      <c r="AW297" s="11" t="s">
        <v>38</v>
      </c>
      <c r="AX297" s="11" t="s">
        <v>75</v>
      </c>
      <c r="AY297" s="246" t="s">
        <v>146</v>
      </c>
    </row>
    <row r="298" s="11" customFormat="1">
      <c r="B298" s="236"/>
      <c r="C298" s="237"/>
      <c r="D298" s="233" t="s">
        <v>158</v>
      </c>
      <c r="E298" s="238" t="s">
        <v>21</v>
      </c>
      <c r="F298" s="239" t="s">
        <v>434</v>
      </c>
      <c r="G298" s="237"/>
      <c r="H298" s="240">
        <v>11.390000000000001</v>
      </c>
      <c r="I298" s="241"/>
      <c r="J298" s="237"/>
      <c r="K298" s="237"/>
      <c r="L298" s="242"/>
      <c r="M298" s="243"/>
      <c r="N298" s="244"/>
      <c r="O298" s="244"/>
      <c r="P298" s="244"/>
      <c r="Q298" s="244"/>
      <c r="R298" s="244"/>
      <c r="S298" s="244"/>
      <c r="T298" s="245"/>
      <c r="AT298" s="246" t="s">
        <v>158</v>
      </c>
      <c r="AU298" s="246" t="s">
        <v>85</v>
      </c>
      <c r="AV298" s="11" t="s">
        <v>85</v>
      </c>
      <c r="AW298" s="11" t="s">
        <v>38</v>
      </c>
      <c r="AX298" s="11" t="s">
        <v>75</v>
      </c>
      <c r="AY298" s="246" t="s">
        <v>146</v>
      </c>
    </row>
    <row r="299" s="11" customFormat="1">
      <c r="B299" s="236"/>
      <c r="C299" s="237"/>
      <c r="D299" s="233" t="s">
        <v>158</v>
      </c>
      <c r="E299" s="238" t="s">
        <v>21</v>
      </c>
      <c r="F299" s="239" t="s">
        <v>435</v>
      </c>
      <c r="G299" s="237"/>
      <c r="H299" s="240">
        <v>13.32</v>
      </c>
      <c r="I299" s="241"/>
      <c r="J299" s="237"/>
      <c r="K299" s="237"/>
      <c r="L299" s="242"/>
      <c r="M299" s="243"/>
      <c r="N299" s="244"/>
      <c r="O299" s="244"/>
      <c r="P299" s="244"/>
      <c r="Q299" s="244"/>
      <c r="R299" s="244"/>
      <c r="S299" s="244"/>
      <c r="T299" s="245"/>
      <c r="AT299" s="246" t="s">
        <v>158</v>
      </c>
      <c r="AU299" s="246" t="s">
        <v>85</v>
      </c>
      <c r="AV299" s="11" t="s">
        <v>85</v>
      </c>
      <c r="AW299" s="11" t="s">
        <v>38</v>
      </c>
      <c r="AX299" s="11" t="s">
        <v>75</v>
      </c>
      <c r="AY299" s="246" t="s">
        <v>146</v>
      </c>
    </row>
    <row r="300" s="11" customFormat="1">
      <c r="B300" s="236"/>
      <c r="C300" s="237"/>
      <c r="D300" s="233" t="s">
        <v>158</v>
      </c>
      <c r="E300" s="238" t="s">
        <v>21</v>
      </c>
      <c r="F300" s="239" t="s">
        <v>436</v>
      </c>
      <c r="G300" s="237"/>
      <c r="H300" s="240">
        <v>13</v>
      </c>
      <c r="I300" s="241"/>
      <c r="J300" s="237"/>
      <c r="K300" s="237"/>
      <c r="L300" s="242"/>
      <c r="M300" s="243"/>
      <c r="N300" s="244"/>
      <c r="O300" s="244"/>
      <c r="P300" s="244"/>
      <c r="Q300" s="244"/>
      <c r="R300" s="244"/>
      <c r="S300" s="244"/>
      <c r="T300" s="245"/>
      <c r="AT300" s="246" t="s">
        <v>158</v>
      </c>
      <c r="AU300" s="246" t="s">
        <v>85</v>
      </c>
      <c r="AV300" s="11" t="s">
        <v>85</v>
      </c>
      <c r="AW300" s="11" t="s">
        <v>38</v>
      </c>
      <c r="AX300" s="11" t="s">
        <v>75</v>
      </c>
      <c r="AY300" s="246" t="s">
        <v>146</v>
      </c>
    </row>
    <row r="301" s="11" customFormat="1">
      <c r="B301" s="236"/>
      <c r="C301" s="237"/>
      <c r="D301" s="233" t="s">
        <v>158</v>
      </c>
      <c r="E301" s="238" t="s">
        <v>21</v>
      </c>
      <c r="F301" s="239" t="s">
        <v>437</v>
      </c>
      <c r="G301" s="237"/>
      <c r="H301" s="240">
        <v>19.719999999999999</v>
      </c>
      <c r="I301" s="241"/>
      <c r="J301" s="237"/>
      <c r="K301" s="237"/>
      <c r="L301" s="242"/>
      <c r="M301" s="243"/>
      <c r="N301" s="244"/>
      <c r="O301" s="244"/>
      <c r="P301" s="244"/>
      <c r="Q301" s="244"/>
      <c r="R301" s="244"/>
      <c r="S301" s="244"/>
      <c r="T301" s="245"/>
      <c r="AT301" s="246" t="s">
        <v>158</v>
      </c>
      <c r="AU301" s="246" t="s">
        <v>85</v>
      </c>
      <c r="AV301" s="11" t="s">
        <v>85</v>
      </c>
      <c r="AW301" s="11" t="s">
        <v>38</v>
      </c>
      <c r="AX301" s="11" t="s">
        <v>75</v>
      </c>
      <c r="AY301" s="246" t="s">
        <v>146</v>
      </c>
    </row>
    <row r="302" s="11" customFormat="1">
      <c r="B302" s="236"/>
      <c r="C302" s="237"/>
      <c r="D302" s="233" t="s">
        <v>158</v>
      </c>
      <c r="E302" s="238" t="s">
        <v>21</v>
      </c>
      <c r="F302" s="239" t="s">
        <v>438</v>
      </c>
      <c r="G302" s="237"/>
      <c r="H302" s="240">
        <v>24.850000000000001</v>
      </c>
      <c r="I302" s="241"/>
      <c r="J302" s="237"/>
      <c r="K302" s="237"/>
      <c r="L302" s="242"/>
      <c r="M302" s="243"/>
      <c r="N302" s="244"/>
      <c r="O302" s="244"/>
      <c r="P302" s="244"/>
      <c r="Q302" s="244"/>
      <c r="R302" s="244"/>
      <c r="S302" s="244"/>
      <c r="T302" s="245"/>
      <c r="AT302" s="246" t="s">
        <v>158</v>
      </c>
      <c r="AU302" s="246" t="s">
        <v>85</v>
      </c>
      <c r="AV302" s="11" t="s">
        <v>85</v>
      </c>
      <c r="AW302" s="11" t="s">
        <v>38</v>
      </c>
      <c r="AX302" s="11" t="s">
        <v>75</v>
      </c>
      <c r="AY302" s="246" t="s">
        <v>146</v>
      </c>
    </row>
    <row r="303" s="11" customFormat="1">
      <c r="B303" s="236"/>
      <c r="C303" s="237"/>
      <c r="D303" s="233" t="s">
        <v>158</v>
      </c>
      <c r="E303" s="238" t="s">
        <v>21</v>
      </c>
      <c r="F303" s="239" t="s">
        <v>439</v>
      </c>
      <c r="G303" s="237"/>
      <c r="H303" s="240">
        <v>21.649999999999999</v>
      </c>
      <c r="I303" s="241"/>
      <c r="J303" s="237"/>
      <c r="K303" s="237"/>
      <c r="L303" s="242"/>
      <c r="M303" s="243"/>
      <c r="N303" s="244"/>
      <c r="O303" s="244"/>
      <c r="P303" s="244"/>
      <c r="Q303" s="244"/>
      <c r="R303" s="244"/>
      <c r="S303" s="244"/>
      <c r="T303" s="245"/>
      <c r="AT303" s="246" t="s">
        <v>158</v>
      </c>
      <c r="AU303" s="246" t="s">
        <v>85</v>
      </c>
      <c r="AV303" s="11" t="s">
        <v>85</v>
      </c>
      <c r="AW303" s="11" t="s">
        <v>38</v>
      </c>
      <c r="AX303" s="11" t="s">
        <v>75</v>
      </c>
      <c r="AY303" s="246" t="s">
        <v>146</v>
      </c>
    </row>
    <row r="304" s="13" customFormat="1">
      <c r="B304" s="258"/>
      <c r="C304" s="259"/>
      <c r="D304" s="233" t="s">
        <v>158</v>
      </c>
      <c r="E304" s="260" t="s">
        <v>21</v>
      </c>
      <c r="F304" s="261" t="s">
        <v>179</v>
      </c>
      <c r="G304" s="259"/>
      <c r="H304" s="262">
        <v>130.83000000000001</v>
      </c>
      <c r="I304" s="263"/>
      <c r="J304" s="259"/>
      <c r="K304" s="259"/>
      <c r="L304" s="264"/>
      <c r="M304" s="265"/>
      <c r="N304" s="266"/>
      <c r="O304" s="266"/>
      <c r="P304" s="266"/>
      <c r="Q304" s="266"/>
      <c r="R304" s="266"/>
      <c r="S304" s="266"/>
      <c r="T304" s="267"/>
      <c r="AT304" s="268" t="s">
        <v>158</v>
      </c>
      <c r="AU304" s="268" t="s">
        <v>85</v>
      </c>
      <c r="AV304" s="13" t="s">
        <v>169</v>
      </c>
      <c r="AW304" s="13" t="s">
        <v>38</v>
      </c>
      <c r="AX304" s="13" t="s">
        <v>75</v>
      </c>
      <c r="AY304" s="268" t="s">
        <v>146</v>
      </c>
    </row>
    <row r="305" s="11" customFormat="1">
      <c r="B305" s="236"/>
      <c r="C305" s="237"/>
      <c r="D305" s="233" t="s">
        <v>158</v>
      </c>
      <c r="E305" s="238" t="s">
        <v>21</v>
      </c>
      <c r="F305" s="239" t="s">
        <v>440</v>
      </c>
      <c r="G305" s="237"/>
      <c r="H305" s="240">
        <v>-50.390000000000001</v>
      </c>
      <c r="I305" s="241"/>
      <c r="J305" s="237"/>
      <c r="K305" s="237"/>
      <c r="L305" s="242"/>
      <c r="M305" s="243"/>
      <c r="N305" s="244"/>
      <c r="O305" s="244"/>
      <c r="P305" s="244"/>
      <c r="Q305" s="244"/>
      <c r="R305" s="244"/>
      <c r="S305" s="244"/>
      <c r="T305" s="245"/>
      <c r="AT305" s="246" t="s">
        <v>158</v>
      </c>
      <c r="AU305" s="246" t="s">
        <v>85</v>
      </c>
      <c r="AV305" s="11" t="s">
        <v>85</v>
      </c>
      <c r="AW305" s="11" t="s">
        <v>38</v>
      </c>
      <c r="AX305" s="11" t="s">
        <v>75</v>
      </c>
      <c r="AY305" s="246" t="s">
        <v>146</v>
      </c>
    </row>
    <row r="306" s="11" customFormat="1">
      <c r="B306" s="236"/>
      <c r="C306" s="237"/>
      <c r="D306" s="233" t="s">
        <v>158</v>
      </c>
      <c r="E306" s="238" t="s">
        <v>21</v>
      </c>
      <c r="F306" s="239" t="s">
        <v>510</v>
      </c>
      <c r="G306" s="237"/>
      <c r="H306" s="240">
        <v>-13.300000000000001</v>
      </c>
      <c r="I306" s="241"/>
      <c r="J306" s="237"/>
      <c r="K306" s="237"/>
      <c r="L306" s="242"/>
      <c r="M306" s="243"/>
      <c r="N306" s="244"/>
      <c r="O306" s="244"/>
      <c r="P306" s="244"/>
      <c r="Q306" s="244"/>
      <c r="R306" s="244"/>
      <c r="S306" s="244"/>
      <c r="T306" s="245"/>
      <c r="AT306" s="246" t="s">
        <v>158</v>
      </c>
      <c r="AU306" s="246" t="s">
        <v>85</v>
      </c>
      <c r="AV306" s="11" t="s">
        <v>85</v>
      </c>
      <c r="AW306" s="11" t="s">
        <v>38</v>
      </c>
      <c r="AX306" s="11" t="s">
        <v>75</v>
      </c>
      <c r="AY306" s="246" t="s">
        <v>146</v>
      </c>
    </row>
    <row r="307" s="12" customFormat="1">
      <c r="B307" s="247"/>
      <c r="C307" s="248"/>
      <c r="D307" s="233" t="s">
        <v>158</v>
      </c>
      <c r="E307" s="249" t="s">
        <v>21</v>
      </c>
      <c r="F307" s="250" t="s">
        <v>165</v>
      </c>
      <c r="G307" s="248"/>
      <c r="H307" s="251">
        <v>88.120000000000005</v>
      </c>
      <c r="I307" s="252"/>
      <c r="J307" s="248"/>
      <c r="K307" s="248"/>
      <c r="L307" s="253"/>
      <c r="M307" s="254"/>
      <c r="N307" s="255"/>
      <c r="O307" s="255"/>
      <c r="P307" s="255"/>
      <c r="Q307" s="255"/>
      <c r="R307" s="255"/>
      <c r="S307" s="255"/>
      <c r="T307" s="256"/>
      <c r="AT307" s="257" t="s">
        <v>158</v>
      </c>
      <c r="AU307" s="257" t="s">
        <v>85</v>
      </c>
      <c r="AV307" s="12" t="s">
        <v>154</v>
      </c>
      <c r="AW307" s="12" t="s">
        <v>38</v>
      </c>
      <c r="AX307" s="12" t="s">
        <v>83</v>
      </c>
      <c r="AY307" s="257" t="s">
        <v>146</v>
      </c>
    </row>
    <row r="308" s="1" customFormat="1" ht="25.5" customHeight="1">
      <c r="B308" s="46"/>
      <c r="C308" s="221" t="s">
        <v>511</v>
      </c>
      <c r="D308" s="221" t="s">
        <v>149</v>
      </c>
      <c r="E308" s="222" t="s">
        <v>415</v>
      </c>
      <c r="F308" s="223" t="s">
        <v>416</v>
      </c>
      <c r="G308" s="224" t="s">
        <v>152</v>
      </c>
      <c r="H308" s="225">
        <v>88.120000000000005</v>
      </c>
      <c r="I308" s="226"/>
      <c r="J308" s="227">
        <f>ROUND(I308*H308,2)</f>
        <v>0</v>
      </c>
      <c r="K308" s="223" t="s">
        <v>153</v>
      </c>
      <c r="L308" s="72"/>
      <c r="M308" s="228" t="s">
        <v>21</v>
      </c>
      <c r="N308" s="229" t="s">
        <v>46</v>
      </c>
      <c r="O308" s="47"/>
      <c r="P308" s="230">
        <f>O308*H308</f>
        <v>0</v>
      </c>
      <c r="Q308" s="230">
        <v>0.00025999999999999998</v>
      </c>
      <c r="R308" s="230">
        <f>Q308*H308</f>
        <v>0.0229112</v>
      </c>
      <c r="S308" s="230">
        <v>0</v>
      </c>
      <c r="T308" s="231">
        <f>S308*H308</f>
        <v>0</v>
      </c>
      <c r="AR308" s="24" t="s">
        <v>243</v>
      </c>
      <c r="AT308" s="24" t="s">
        <v>149</v>
      </c>
      <c r="AU308" s="24" t="s">
        <v>85</v>
      </c>
      <c r="AY308" s="24" t="s">
        <v>146</v>
      </c>
      <c r="BE308" s="232">
        <f>IF(N308="základní",J308,0)</f>
        <v>0</v>
      </c>
      <c r="BF308" s="232">
        <f>IF(N308="snížená",J308,0)</f>
        <v>0</v>
      </c>
      <c r="BG308" s="232">
        <f>IF(N308="zákl. přenesená",J308,0)</f>
        <v>0</v>
      </c>
      <c r="BH308" s="232">
        <f>IF(N308="sníž. přenesená",J308,0)</f>
        <v>0</v>
      </c>
      <c r="BI308" s="232">
        <f>IF(N308="nulová",J308,0)</f>
        <v>0</v>
      </c>
      <c r="BJ308" s="24" t="s">
        <v>83</v>
      </c>
      <c r="BK308" s="232">
        <f>ROUND(I308*H308,2)</f>
        <v>0</v>
      </c>
      <c r="BL308" s="24" t="s">
        <v>243</v>
      </c>
      <c r="BM308" s="24" t="s">
        <v>417</v>
      </c>
    </row>
    <row r="309" s="14" customFormat="1">
      <c r="B309" s="279"/>
      <c r="C309" s="280"/>
      <c r="D309" s="233" t="s">
        <v>158</v>
      </c>
      <c r="E309" s="281" t="s">
        <v>21</v>
      </c>
      <c r="F309" s="282" t="s">
        <v>474</v>
      </c>
      <c r="G309" s="280"/>
      <c r="H309" s="281" t="s">
        <v>21</v>
      </c>
      <c r="I309" s="283"/>
      <c r="J309" s="280"/>
      <c r="K309" s="280"/>
      <c r="L309" s="284"/>
      <c r="M309" s="285"/>
      <c r="N309" s="286"/>
      <c r="O309" s="286"/>
      <c r="P309" s="286"/>
      <c r="Q309" s="286"/>
      <c r="R309" s="286"/>
      <c r="S309" s="286"/>
      <c r="T309" s="287"/>
      <c r="AT309" s="288" t="s">
        <v>158</v>
      </c>
      <c r="AU309" s="288" t="s">
        <v>85</v>
      </c>
      <c r="AV309" s="14" t="s">
        <v>83</v>
      </c>
      <c r="AW309" s="14" t="s">
        <v>38</v>
      </c>
      <c r="AX309" s="14" t="s">
        <v>75</v>
      </c>
      <c r="AY309" s="288" t="s">
        <v>146</v>
      </c>
    </row>
    <row r="310" s="11" customFormat="1">
      <c r="B310" s="236"/>
      <c r="C310" s="237"/>
      <c r="D310" s="233" t="s">
        <v>158</v>
      </c>
      <c r="E310" s="238" t="s">
        <v>21</v>
      </c>
      <c r="F310" s="239" t="s">
        <v>479</v>
      </c>
      <c r="G310" s="237"/>
      <c r="H310" s="240">
        <v>5.04</v>
      </c>
      <c r="I310" s="241"/>
      <c r="J310" s="237"/>
      <c r="K310" s="237"/>
      <c r="L310" s="242"/>
      <c r="M310" s="243"/>
      <c r="N310" s="244"/>
      <c r="O310" s="244"/>
      <c r="P310" s="244"/>
      <c r="Q310" s="244"/>
      <c r="R310" s="244"/>
      <c r="S310" s="244"/>
      <c r="T310" s="245"/>
      <c r="AT310" s="246" t="s">
        <v>158</v>
      </c>
      <c r="AU310" s="246" t="s">
        <v>85</v>
      </c>
      <c r="AV310" s="11" t="s">
        <v>85</v>
      </c>
      <c r="AW310" s="11" t="s">
        <v>38</v>
      </c>
      <c r="AX310" s="11" t="s">
        <v>75</v>
      </c>
      <c r="AY310" s="246" t="s">
        <v>146</v>
      </c>
    </row>
    <row r="311" s="11" customFormat="1">
      <c r="B311" s="236"/>
      <c r="C311" s="237"/>
      <c r="D311" s="233" t="s">
        <v>158</v>
      </c>
      <c r="E311" s="238" t="s">
        <v>21</v>
      </c>
      <c r="F311" s="239" t="s">
        <v>480</v>
      </c>
      <c r="G311" s="237"/>
      <c r="H311" s="240">
        <v>0.95999999999999996</v>
      </c>
      <c r="I311" s="241"/>
      <c r="J311" s="237"/>
      <c r="K311" s="237"/>
      <c r="L311" s="242"/>
      <c r="M311" s="243"/>
      <c r="N311" s="244"/>
      <c r="O311" s="244"/>
      <c r="P311" s="244"/>
      <c r="Q311" s="244"/>
      <c r="R311" s="244"/>
      <c r="S311" s="244"/>
      <c r="T311" s="245"/>
      <c r="AT311" s="246" t="s">
        <v>158</v>
      </c>
      <c r="AU311" s="246" t="s">
        <v>85</v>
      </c>
      <c r="AV311" s="11" t="s">
        <v>85</v>
      </c>
      <c r="AW311" s="11" t="s">
        <v>38</v>
      </c>
      <c r="AX311" s="11" t="s">
        <v>75</v>
      </c>
      <c r="AY311" s="246" t="s">
        <v>146</v>
      </c>
    </row>
    <row r="312" s="11" customFormat="1">
      <c r="B312" s="236"/>
      <c r="C312" s="237"/>
      <c r="D312" s="233" t="s">
        <v>158</v>
      </c>
      <c r="E312" s="238" t="s">
        <v>21</v>
      </c>
      <c r="F312" s="239" t="s">
        <v>481</v>
      </c>
      <c r="G312" s="237"/>
      <c r="H312" s="240">
        <v>1.74</v>
      </c>
      <c r="I312" s="241"/>
      <c r="J312" s="237"/>
      <c r="K312" s="237"/>
      <c r="L312" s="242"/>
      <c r="M312" s="243"/>
      <c r="N312" s="244"/>
      <c r="O312" s="244"/>
      <c r="P312" s="244"/>
      <c r="Q312" s="244"/>
      <c r="R312" s="244"/>
      <c r="S312" s="244"/>
      <c r="T312" s="245"/>
      <c r="AT312" s="246" t="s">
        <v>158</v>
      </c>
      <c r="AU312" s="246" t="s">
        <v>85</v>
      </c>
      <c r="AV312" s="11" t="s">
        <v>85</v>
      </c>
      <c r="AW312" s="11" t="s">
        <v>38</v>
      </c>
      <c r="AX312" s="11" t="s">
        <v>75</v>
      </c>
      <c r="AY312" s="246" t="s">
        <v>146</v>
      </c>
    </row>
    <row r="313" s="11" customFormat="1">
      <c r="B313" s="236"/>
      <c r="C313" s="237"/>
      <c r="D313" s="233" t="s">
        <v>158</v>
      </c>
      <c r="E313" s="238" t="s">
        <v>21</v>
      </c>
      <c r="F313" s="239" t="s">
        <v>482</v>
      </c>
      <c r="G313" s="237"/>
      <c r="H313" s="240">
        <v>1.6799999999999999</v>
      </c>
      <c r="I313" s="241"/>
      <c r="J313" s="237"/>
      <c r="K313" s="237"/>
      <c r="L313" s="242"/>
      <c r="M313" s="243"/>
      <c r="N313" s="244"/>
      <c r="O313" s="244"/>
      <c r="P313" s="244"/>
      <c r="Q313" s="244"/>
      <c r="R313" s="244"/>
      <c r="S313" s="244"/>
      <c r="T313" s="245"/>
      <c r="AT313" s="246" t="s">
        <v>158</v>
      </c>
      <c r="AU313" s="246" t="s">
        <v>85</v>
      </c>
      <c r="AV313" s="11" t="s">
        <v>85</v>
      </c>
      <c r="AW313" s="11" t="s">
        <v>38</v>
      </c>
      <c r="AX313" s="11" t="s">
        <v>75</v>
      </c>
      <c r="AY313" s="246" t="s">
        <v>146</v>
      </c>
    </row>
    <row r="314" s="11" customFormat="1">
      <c r="B314" s="236"/>
      <c r="C314" s="237"/>
      <c r="D314" s="233" t="s">
        <v>158</v>
      </c>
      <c r="E314" s="238" t="s">
        <v>21</v>
      </c>
      <c r="F314" s="239" t="s">
        <v>483</v>
      </c>
      <c r="G314" s="237"/>
      <c r="H314" s="240">
        <v>3</v>
      </c>
      <c r="I314" s="241"/>
      <c r="J314" s="237"/>
      <c r="K314" s="237"/>
      <c r="L314" s="242"/>
      <c r="M314" s="243"/>
      <c r="N314" s="244"/>
      <c r="O314" s="244"/>
      <c r="P314" s="244"/>
      <c r="Q314" s="244"/>
      <c r="R314" s="244"/>
      <c r="S314" s="244"/>
      <c r="T314" s="245"/>
      <c r="AT314" s="246" t="s">
        <v>158</v>
      </c>
      <c r="AU314" s="246" t="s">
        <v>85</v>
      </c>
      <c r="AV314" s="11" t="s">
        <v>85</v>
      </c>
      <c r="AW314" s="11" t="s">
        <v>38</v>
      </c>
      <c r="AX314" s="11" t="s">
        <v>75</v>
      </c>
      <c r="AY314" s="246" t="s">
        <v>146</v>
      </c>
    </row>
    <row r="315" s="11" customFormat="1">
      <c r="B315" s="236"/>
      <c r="C315" s="237"/>
      <c r="D315" s="233" t="s">
        <v>158</v>
      </c>
      <c r="E315" s="238" t="s">
        <v>21</v>
      </c>
      <c r="F315" s="239" t="s">
        <v>484</v>
      </c>
      <c r="G315" s="237"/>
      <c r="H315" s="240">
        <v>4.3200000000000003</v>
      </c>
      <c r="I315" s="241"/>
      <c r="J315" s="237"/>
      <c r="K315" s="237"/>
      <c r="L315" s="242"/>
      <c r="M315" s="243"/>
      <c r="N315" s="244"/>
      <c r="O315" s="244"/>
      <c r="P315" s="244"/>
      <c r="Q315" s="244"/>
      <c r="R315" s="244"/>
      <c r="S315" s="244"/>
      <c r="T315" s="245"/>
      <c r="AT315" s="246" t="s">
        <v>158</v>
      </c>
      <c r="AU315" s="246" t="s">
        <v>85</v>
      </c>
      <c r="AV315" s="11" t="s">
        <v>85</v>
      </c>
      <c r="AW315" s="11" t="s">
        <v>38</v>
      </c>
      <c r="AX315" s="11" t="s">
        <v>75</v>
      </c>
      <c r="AY315" s="246" t="s">
        <v>146</v>
      </c>
    </row>
    <row r="316" s="11" customFormat="1">
      <c r="B316" s="236"/>
      <c r="C316" s="237"/>
      <c r="D316" s="233" t="s">
        <v>158</v>
      </c>
      <c r="E316" s="238" t="s">
        <v>21</v>
      </c>
      <c r="F316" s="239" t="s">
        <v>485</v>
      </c>
      <c r="G316" s="237"/>
      <c r="H316" s="240">
        <v>4.2400000000000002</v>
      </c>
      <c r="I316" s="241"/>
      <c r="J316" s="237"/>
      <c r="K316" s="237"/>
      <c r="L316" s="242"/>
      <c r="M316" s="243"/>
      <c r="N316" s="244"/>
      <c r="O316" s="244"/>
      <c r="P316" s="244"/>
      <c r="Q316" s="244"/>
      <c r="R316" s="244"/>
      <c r="S316" s="244"/>
      <c r="T316" s="245"/>
      <c r="AT316" s="246" t="s">
        <v>158</v>
      </c>
      <c r="AU316" s="246" t="s">
        <v>85</v>
      </c>
      <c r="AV316" s="11" t="s">
        <v>85</v>
      </c>
      <c r="AW316" s="11" t="s">
        <v>38</v>
      </c>
      <c r="AX316" s="11" t="s">
        <v>75</v>
      </c>
      <c r="AY316" s="246" t="s">
        <v>146</v>
      </c>
    </row>
    <row r="317" s="13" customFormat="1">
      <c r="B317" s="258"/>
      <c r="C317" s="259"/>
      <c r="D317" s="233" t="s">
        <v>158</v>
      </c>
      <c r="E317" s="260" t="s">
        <v>21</v>
      </c>
      <c r="F317" s="261" t="s">
        <v>179</v>
      </c>
      <c r="G317" s="259"/>
      <c r="H317" s="262">
        <v>20.98</v>
      </c>
      <c r="I317" s="263"/>
      <c r="J317" s="259"/>
      <c r="K317" s="259"/>
      <c r="L317" s="264"/>
      <c r="M317" s="265"/>
      <c r="N317" s="266"/>
      <c r="O317" s="266"/>
      <c r="P317" s="266"/>
      <c r="Q317" s="266"/>
      <c r="R317" s="266"/>
      <c r="S317" s="266"/>
      <c r="T317" s="267"/>
      <c r="AT317" s="268" t="s">
        <v>158</v>
      </c>
      <c r="AU317" s="268" t="s">
        <v>85</v>
      </c>
      <c r="AV317" s="13" t="s">
        <v>169</v>
      </c>
      <c r="AW317" s="13" t="s">
        <v>38</v>
      </c>
      <c r="AX317" s="13" t="s">
        <v>75</v>
      </c>
      <c r="AY317" s="268" t="s">
        <v>146</v>
      </c>
    </row>
    <row r="318" s="11" customFormat="1">
      <c r="B318" s="236"/>
      <c r="C318" s="237"/>
      <c r="D318" s="233" t="s">
        <v>158</v>
      </c>
      <c r="E318" s="238" t="s">
        <v>21</v>
      </c>
      <c r="F318" s="239" t="s">
        <v>433</v>
      </c>
      <c r="G318" s="237"/>
      <c r="H318" s="240">
        <v>26.899999999999999</v>
      </c>
      <c r="I318" s="241"/>
      <c r="J318" s="237"/>
      <c r="K318" s="237"/>
      <c r="L318" s="242"/>
      <c r="M318" s="243"/>
      <c r="N318" s="244"/>
      <c r="O318" s="244"/>
      <c r="P318" s="244"/>
      <c r="Q318" s="244"/>
      <c r="R318" s="244"/>
      <c r="S318" s="244"/>
      <c r="T318" s="245"/>
      <c r="AT318" s="246" t="s">
        <v>158</v>
      </c>
      <c r="AU318" s="246" t="s">
        <v>85</v>
      </c>
      <c r="AV318" s="11" t="s">
        <v>85</v>
      </c>
      <c r="AW318" s="11" t="s">
        <v>38</v>
      </c>
      <c r="AX318" s="11" t="s">
        <v>75</v>
      </c>
      <c r="AY318" s="246" t="s">
        <v>146</v>
      </c>
    </row>
    <row r="319" s="11" customFormat="1">
      <c r="B319" s="236"/>
      <c r="C319" s="237"/>
      <c r="D319" s="233" t="s">
        <v>158</v>
      </c>
      <c r="E319" s="238" t="s">
        <v>21</v>
      </c>
      <c r="F319" s="239" t="s">
        <v>434</v>
      </c>
      <c r="G319" s="237"/>
      <c r="H319" s="240">
        <v>11.390000000000001</v>
      </c>
      <c r="I319" s="241"/>
      <c r="J319" s="237"/>
      <c r="K319" s="237"/>
      <c r="L319" s="242"/>
      <c r="M319" s="243"/>
      <c r="N319" s="244"/>
      <c r="O319" s="244"/>
      <c r="P319" s="244"/>
      <c r="Q319" s="244"/>
      <c r="R319" s="244"/>
      <c r="S319" s="244"/>
      <c r="T319" s="245"/>
      <c r="AT319" s="246" t="s">
        <v>158</v>
      </c>
      <c r="AU319" s="246" t="s">
        <v>85</v>
      </c>
      <c r="AV319" s="11" t="s">
        <v>85</v>
      </c>
      <c r="AW319" s="11" t="s">
        <v>38</v>
      </c>
      <c r="AX319" s="11" t="s">
        <v>75</v>
      </c>
      <c r="AY319" s="246" t="s">
        <v>146</v>
      </c>
    </row>
    <row r="320" s="11" customFormat="1">
      <c r="B320" s="236"/>
      <c r="C320" s="237"/>
      <c r="D320" s="233" t="s">
        <v>158</v>
      </c>
      <c r="E320" s="238" t="s">
        <v>21</v>
      </c>
      <c r="F320" s="239" t="s">
        <v>435</v>
      </c>
      <c r="G320" s="237"/>
      <c r="H320" s="240">
        <v>13.32</v>
      </c>
      <c r="I320" s="241"/>
      <c r="J320" s="237"/>
      <c r="K320" s="237"/>
      <c r="L320" s="242"/>
      <c r="M320" s="243"/>
      <c r="N320" s="244"/>
      <c r="O320" s="244"/>
      <c r="P320" s="244"/>
      <c r="Q320" s="244"/>
      <c r="R320" s="244"/>
      <c r="S320" s="244"/>
      <c r="T320" s="245"/>
      <c r="AT320" s="246" t="s">
        <v>158</v>
      </c>
      <c r="AU320" s="246" t="s">
        <v>85</v>
      </c>
      <c r="AV320" s="11" t="s">
        <v>85</v>
      </c>
      <c r="AW320" s="11" t="s">
        <v>38</v>
      </c>
      <c r="AX320" s="11" t="s">
        <v>75</v>
      </c>
      <c r="AY320" s="246" t="s">
        <v>146</v>
      </c>
    </row>
    <row r="321" s="11" customFormat="1">
      <c r="B321" s="236"/>
      <c r="C321" s="237"/>
      <c r="D321" s="233" t="s">
        <v>158</v>
      </c>
      <c r="E321" s="238" t="s">
        <v>21</v>
      </c>
      <c r="F321" s="239" t="s">
        <v>436</v>
      </c>
      <c r="G321" s="237"/>
      <c r="H321" s="240">
        <v>13</v>
      </c>
      <c r="I321" s="241"/>
      <c r="J321" s="237"/>
      <c r="K321" s="237"/>
      <c r="L321" s="242"/>
      <c r="M321" s="243"/>
      <c r="N321" s="244"/>
      <c r="O321" s="244"/>
      <c r="P321" s="244"/>
      <c r="Q321" s="244"/>
      <c r="R321" s="244"/>
      <c r="S321" s="244"/>
      <c r="T321" s="245"/>
      <c r="AT321" s="246" t="s">
        <v>158</v>
      </c>
      <c r="AU321" s="246" t="s">
        <v>85</v>
      </c>
      <c r="AV321" s="11" t="s">
        <v>85</v>
      </c>
      <c r="AW321" s="11" t="s">
        <v>38</v>
      </c>
      <c r="AX321" s="11" t="s">
        <v>75</v>
      </c>
      <c r="AY321" s="246" t="s">
        <v>146</v>
      </c>
    </row>
    <row r="322" s="11" customFormat="1">
      <c r="B322" s="236"/>
      <c r="C322" s="237"/>
      <c r="D322" s="233" t="s">
        <v>158</v>
      </c>
      <c r="E322" s="238" t="s">
        <v>21</v>
      </c>
      <c r="F322" s="239" t="s">
        <v>437</v>
      </c>
      <c r="G322" s="237"/>
      <c r="H322" s="240">
        <v>19.719999999999999</v>
      </c>
      <c r="I322" s="241"/>
      <c r="J322" s="237"/>
      <c r="K322" s="237"/>
      <c r="L322" s="242"/>
      <c r="M322" s="243"/>
      <c r="N322" s="244"/>
      <c r="O322" s="244"/>
      <c r="P322" s="244"/>
      <c r="Q322" s="244"/>
      <c r="R322" s="244"/>
      <c r="S322" s="244"/>
      <c r="T322" s="245"/>
      <c r="AT322" s="246" t="s">
        <v>158</v>
      </c>
      <c r="AU322" s="246" t="s">
        <v>85</v>
      </c>
      <c r="AV322" s="11" t="s">
        <v>85</v>
      </c>
      <c r="AW322" s="11" t="s">
        <v>38</v>
      </c>
      <c r="AX322" s="11" t="s">
        <v>75</v>
      </c>
      <c r="AY322" s="246" t="s">
        <v>146</v>
      </c>
    </row>
    <row r="323" s="11" customFormat="1">
      <c r="B323" s="236"/>
      <c r="C323" s="237"/>
      <c r="D323" s="233" t="s">
        <v>158</v>
      </c>
      <c r="E323" s="238" t="s">
        <v>21</v>
      </c>
      <c r="F323" s="239" t="s">
        <v>438</v>
      </c>
      <c r="G323" s="237"/>
      <c r="H323" s="240">
        <v>24.850000000000001</v>
      </c>
      <c r="I323" s="241"/>
      <c r="J323" s="237"/>
      <c r="K323" s="237"/>
      <c r="L323" s="242"/>
      <c r="M323" s="243"/>
      <c r="N323" s="244"/>
      <c r="O323" s="244"/>
      <c r="P323" s="244"/>
      <c r="Q323" s="244"/>
      <c r="R323" s="244"/>
      <c r="S323" s="244"/>
      <c r="T323" s="245"/>
      <c r="AT323" s="246" t="s">
        <v>158</v>
      </c>
      <c r="AU323" s="246" t="s">
        <v>85</v>
      </c>
      <c r="AV323" s="11" t="s">
        <v>85</v>
      </c>
      <c r="AW323" s="11" t="s">
        <v>38</v>
      </c>
      <c r="AX323" s="11" t="s">
        <v>75</v>
      </c>
      <c r="AY323" s="246" t="s">
        <v>146</v>
      </c>
    </row>
    <row r="324" s="11" customFormat="1">
      <c r="B324" s="236"/>
      <c r="C324" s="237"/>
      <c r="D324" s="233" t="s">
        <v>158</v>
      </c>
      <c r="E324" s="238" t="s">
        <v>21</v>
      </c>
      <c r="F324" s="239" t="s">
        <v>439</v>
      </c>
      <c r="G324" s="237"/>
      <c r="H324" s="240">
        <v>21.649999999999999</v>
      </c>
      <c r="I324" s="241"/>
      <c r="J324" s="237"/>
      <c r="K324" s="237"/>
      <c r="L324" s="242"/>
      <c r="M324" s="243"/>
      <c r="N324" s="244"/>
      <c r="O324" s="244"/>
      <c r="P324" s="244"/>
      <c r="Q324" s="244"/>
      <c r="R324" s="244"/>
      <c r="S324" s="244"/>
      <c r="T324" s="245"/>
      <c r="AT324" s="246" t="s">
        <v>158</v>
      </c>
      <c r="AU324" s="246" t="s">
        <v>85</v>
      </c>
      <c r="AV324" s="11" t="s">
        <v>85</v>
      </c>
      <c r="AW324" s="11" t="s">
        <v>38</v>
      </c>
      <c r="AX324" s="11" t="s">
        <v>75</v>
      </c>
      <c r="AY324" s="246" t="s">
        <v>146</v>
      </c>
    </row>
    <row r="325" s="13" customFormat="1">
      <c r="B325" s="258"/>
      <c r="C325" s="259"/>
      <c r="D325" s="233" t="s">
        <v>158</v>
      </c>
      <c r="E325" s="260" t="s">
        <v>21</v>
      </c>
      <c r="F325" s="261" t="s">
        <v>179</v>
      </c>
      <c r="G325" s="259"/>
      <c r="H325" s="262">
        <v>130.83000000000001</v>
      </c>
      <c r="I325" s="263"/>
      <c r="J325" s="259"/>
      <c r="K325" s="259"/>
      <c r="L325" s="264"/>
      <c r="M325" s="265"/>
      <c r="N325" s="266"/>
      <c r="O325" s="266"/>
      <c r="P325" s="266"/>
      <c r="Q325" s="266"/>
      <c r="R325" s="266"/>
      <c r="S325" s="266"/>
      <c r="T325" s="267"/>
      <c r="AT325" s="268" t="s">
        <v>158</v>
      </c>
      <c r="AU325" s="268" t="s">
        <v>85</v>
      </c>
      <c r="AV325" s="13" t="s">
        <v>169</v>
      </c>
      <c r="AW325" s="13" t="s">
        <v>38</v>
      </c>
      <c r="AX325" s="13" t="s">
        <v>75</v>
      </c>
      <c r="AY325" s="268" t="s">
        <v>146</v>
      </c>
    </row>
    <row r="326" s="11" customFormat="1">
      <c r="B326" s="236"/>
      <c r="C326" s="237"/>
      <c r="D326" s="233" t="s">
        <v>158</v>
      </c>
      <c r="E326" s="238" t="s">
        <v>21</v>
      </c>
      <c r="F326" s="239" t="s">
        <v>440</v>
      </c>
      <c r="G326" s="237"/>
      <c r="H326" s="240">
        <v>-50.390000000000001</v>
      </c>
      <c r="I326" s="241"/>
      <c r="J326" s="237"/>
      <c r="K326" s="237"/>
      <c r="L326" s="242"/>
      <c r="M326" s="243"/>
      <c r="N326" s="244"/>
      <c r="O326" s="244"/>
      <c r="P326" s="244"/>
      <c r="Q326" s="244"/>
      <c r="R326" s="244"/>
      <c r="S326" s="244"/>
      <c r="T326" s="245"/>
      <c r="AT326" s="246" t="s">
        <v>158</v>
      </c>
      <c r="AU326" s="246" t="s">
        <v>85</v>
      </c>
      <c r="AV326" s="11" t="s">
        <v>85</v>
      </c>
      <c r="AW326" s="11" t="s">
        <v>38</v>
      </c>
      <c r="AX326" s="11" t="s">
        <v>75</v>
      </c>
      <c r="AY326" s="246" t="s">
        <v>146</v>
      </c>
    </row>
    <row r="327" s="11" customFormat="1">
      <c r="B327" s="236"/>
      <c r="C327" s="237"/>
      <c r="D327" s="233" t="s">
        <v>158</v>
      </c>
      <c r="E327" s="238" t="s">
        <v>21</v>
      </c>
      <c r="F327" s="239" t="s">
        <v>510</v>
      </c>
      <c r="G327" s="237"/>
      <c r="H327" s="240">
        <v>-13.300000000000001</v>
      </c>
      <c r="I327" s="241"/>
      <c r="J327" s="237"/>
      <c r="K327" s="237"/>
      <c r="L327" s="242"/>
      <c r="M327" s="243"/>
      <c r="N327" s="244"/>
      <c r="O327" s="244"/>
      <c r="P327" s="244"/>
      <c r="Q327" s="244"/>
      <c r="R327" s="244"/>
      <c r="S327" s="244"/>
      <c r="T327" s="245"/>
      <c r="AT327" s="246" t="s">
        <v>158</v>
      </c>
      <c r="AU327" s="246" t="s">
        <v>85</v>
      </c>
      <c r="AV327" s="11" t="s">
        <v>85</v>
      </c>
      <c r="AW327" s="11" t="s">
        <v>38</v>
      </c>
      <c r="AX327" s="11" t="s">
        <v>75</v>
      </c>
      <c r="AY327" s="246" t="s">
        <v>146</v>
      </c>
    </row>
    <row r="328" s="12" customFormat="1">
      <c r="B328" s="247"/>
      <c r="C328" s="248"/>
      <c r="D328" s="233" t="s">
        <v>158</v>
      </c>
      <c r="E328" s="249" t="s">
        <v>21</v>
      </c>
      <c r="F328" s="250" t="s">
        <v>165</v>
      </c>
      <c r="G328" s="248"/>
      <c r="H328" s="251">
        <v>88.120000000000005</v>
      </c>
      <c r="I328" s="252"/>
      <c r="J328" s="248"/>
      <c r="K328" s="248"/>
      <c r="L328" s="253"/>
      <c r="M328" s="254"/>
      <c r="N328" s="255"/>
      <c r="O328" s="255"/>
      <c r="P328" s="255"/>
      <c r="Q328" s="255"/>
      <c r="R328" s="255"/>
      <c r="S328" s="255"/>
      <c r="T328" s="256"/>
      <c r="AT328" s="257" t="s">
        <v>158</v>
      </c>
      <c r="AU328" s="257" t="s">
        <v>85</v>
      </c>
      <c r="AV328" s="12" t="s">
        <v>154</v>
      </c>
      <c r="AW328" s="12" t="s">
        <v>38</v>
      </c>
      <c r="AX328" s="12" t="s">
        <v>83</v>
      </c>
      <c r="AY328" s="257" t="s">
        <v>146</v>
      </c>
    </row>
    <row r="329" s="1" customFormat="1" ht="16.5" customHeight="1">
      <c r="B329" s="46"/>
      <c r="C329" s="221" t="s">
        <v>512</v>
      </c>
      <c r="D329" s="221" t="s">
        <v>149</v>
      </c>
      <c r="E329" s="222" t="s">
        <v>420</v>
      </c>
      <c r="F329" s="223" t="s">
        <v>421</v>
      </c>
      <c r="G329" s="224" t="s">
        <v>152</v>
      </c>
      <c r="H329" s="225">
        <v>13.300000000000001</v>
      </c>
      <c r="I329" s="226"/>
      <c r="J329" s="227">
        <f>ROUND(I329*H329,2)</f>
        <v>0</v>
      </c>
      <c r="K329" s="223" t="s">
        <v>153</v>
      </c>
      <c r="L329" s="72"/>
      <c r="M329" s="228" t="s">
        <v>21</v>
      </c>
      <c r="N329" s="229" t="s">
        <v>46</v>
      </c>
      <c r="O329" s="47"/>
      <c r="P329" s="230">
        <f>O329*H329</f>
        <v>0</v>
      </c>
      <c r="Q329" s="230">
        <v>0.0087500000000000008</v>
      </c>
      <c r="R329" s="230">
        <f>Q329*H329</f>
        <v>0.11637500000000002</v>
      </c>
      <c r="S329" s="230">
        <v>0</v>
      </c>
      <c r="T329" s="231">
        <f>S329*H329</f>
        <v>0</v>
      </c>
      <c r="AR329" s="24" t="s">
        <v>243</v>
      </c>
      <c r="AT329" s="24" t="s">
        <v>149</v>
      </c>
      <c r="AU329" s="24" t="s">
        <v>85</v>
      </c>
      <c r="AY329" s="24" t="s">
        <v>146</v>
      </c>
      <c r="BE329" s="232">
        <f>IF(N329="základní",J329,0)</f>
        <v>0</v>
      </c>
      <c r="BF329" s="232">
        <f>IF(N329="snížená",J329,0)</f>
        <v>0</v>
      </c>
      <c r="BG329" s="232">
        <f>IF(N329="zákl. přenesená",J329,0)</f>
        <v>0</v>
      </c>
      <c r="BH329" s="232">
        <f>IF(N329="sníž. přenesená",J329,0)</f>
        <v>0</v>
      </c>
      <c r="BI329" s="232">
        <f>IF(N329="nulová",J329,0)</f>
        <v>0</v>
      </c>
      <c r="BJ329" s="24" t="s">
        <v>83</v>
      </c>
      <c r="BK329" s="232">
        <f>ROUND(I329*H329,2)</f>
        <v>0</v>
      </c>
      <c r="BL329" s="24" t="s">
        <v>243</v>
      </c>
      <c r="BM329" s="24" t="s">
        <v>422</v>
      </c>
    </row>
    <row r="330" s="1" customFormat="1">
      <c r="B330" s="46"/>
      <c r="C330" s="74"/>
      <c r="D330" s="233" t="s">
        <v>156</v>
      </c>
      <c r="E330" s="74"/>
      <c r="F330" s="234" t="s">
        <v>423</v>
      </c>
      <c r="G330" s="74"/>
      <c r="H330" s="74"/>
      <c r="I330" s="191"/>
      <c r="J330" s="74"/>
      <c r="K330" s="74"/>
      <c r="L330" s="72"/>
      <c r="M330" s="235"/>
      <c r="N330" s="47"/>
      <c r="O330" s="47"/>
      <c r="P330" s="47"/>
      <c r="Q330" s="47"/>
      <c r="R330" s="47"/>
      <c r="S330" s="47"/>
      <c r="T330" s="95"/>
      <c r="AT330" s="24" t="s">
        <v>156</v>
      </c>
      <c r="AU330" s="24" t="s">
        <v>85</v>
      </c>
    </row>
    <row r="331" s="11" customFormat="1">
      <c r="B331" s="236"/>
      <c r="C331" s="237"/>
      <c r="D331" s="233" t="s">
        <v>158</v>
      </c>
      <c r="E331" s="238" t="s">
        <v>21</v>
      </c>
      <c r="F331" s="239" t="s">
        <v>513</v>
      </c>
      <c r="G331" s="237"/>
      <c r="H331" s="240">
        <v>13.300000000000001</v>
      </c>
      <c r="I331" s="241"/>
      <c r="J331" s="237"/>
      <c r="K331" s="237"/>
      <c r="L331" s="242"/>
      <c r="M331" s="289"/>
      <c r="N331" s="290"/>
      <c r="O331" s="290"/>
      <c r="P331" s="290"/>
      <c r="Q331" s="290"/>
      <c r="R331" s="290"/>
      <c r="S331" s="290"/>
      <c r="T331" s="291"/>
      <c r="AT331" s="246" t="s">
        <v>158</v>
      </c>
      <c r="AU331" s="246" t="s">
        <v>85</v>
      </c>
      <c r="AV331" s="11" t="s">
        <v>85</v>
      </c>
      <c r="AW331" s="11" t="s">
        <v>38</v>
      </c>
      <c r="AX331" s="11" t="s">
        <v>83</v>
      </c>
      <c r="AY331" s="246" t="s">
        <v>146</v>
      </c>
    </row>
    <row r="332" s="1" customFormat="1" ht="6.96" customHeight="1">
      <c r="B332" s="67"/>
      <c r="C332" s="68"/>
      <c r="D332" s="68"/>
      <c r="E332" s="68"/>
      <c r="F332" s="68"/>
      <c r="G332" s="68"/>
      <c r="H332" s="68"/>
      <c r="I332" s="166"/>
      <c r="J332" s="68"/>
      <c r="K332" s="68"/>
      <c r="L332" s="72"/>
    </row>
  </sheetData>
  <sheetProtection sheet="1" autoFilter="0" formatColumns="0" formatRows="0" objects="1" scenarios="1" spinCount="100000" saltValue="9hShhwgrUW09ciIdufBxkp/3pn3LFEig1cD6Juxf9YLLrWiC1cHWSGAf4PS2FMw2KoV1cr0fX0YS3wWzk8uvYw==" hashValue="7ziAfZTngOkKvLtxNsefLeXC63IFHYj0I4pzwMm5tFbonuxV7D/JMcI/YGcRsu8FbRbHHvV6nL91nuaBNNJCvQ==" algorithmName="SHA-512" password="CC35"/>
  <autoFilter ref="C89:K331"/>
  <mergeCells count="10">
    <mergeCell ref="E7:H7"/>
    <mergeCell ref="E9:H9"/>
    <mergeCell ref="E24:H24"/>
    <mergeCell ref="E45:H45"/>
    <mergeCell ref="E47:H47"/>
    <mergeCell ref="J51:J52"/>
    <mergeCell ref="E80:H80"/>
    <mergeCell ref="E82:H82"/>
    <mergeCell ref="G1:H1"/>
    <mergeCell ref="L2:V2"/>
  </mergeCells>
  <hyperlinks>
    <hyperlink ref="F1:G1" location="C2" display="1) Krycí list soupisu"/>
    <hyperlink ref="G1:H1" location="C54" display="2) Rekapitulace"/>
    <hyperlink ref="J1" location="C8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94</v>
      </c>
    </row>
    <row r="3" ht="6.96" customHeight="1">
      <c r="B3" s="25"/>
      <c r="C3" s="26"/>
      <c r="D3" s="26"/>
      <c r="E3" s="26"/>
      <c r="F3" s="26"/>
      <c r="G3" s="26"/>
      <c r="H3" s="26"/>
      <c r="I3" s="141"/>
      <c r="J3" s="26"/>
      <c r="K3" s="27"/>
      <c r="AT3" s="24" t="s">
        <v>85</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OPRAVA SOC. ZAŘÍZENÍ V OBJ. MJR. NOVÁKA 1455/34</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514</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21</v>
      </c>
      <c r="K11" s="51"/>
    </row>
    <row r="12" s="1" customFormat="1" ht="14.4" customHeight="1">
      <c r="B12" s="46"/>
      <c r="C12" s="47"/>
      <c r="D12" s="40" t="s">
        <v>23</v>
      </c>
      <c r="E12" s="47"/>
      <c r="F12" s="35" t="s">
        <v>24</v>
      </c>
      <c r="G12" s="47"/>
      <c r="H12" s="47"/>
      <c r="I12" s="146" t="s">
        <v>25</v>
      </c>
      <c r="J12" s="147" t="str">
        <f>'Rekapitulace stavby'!AN8</f>
        <v>26. 3. 2018</v>
      </c>
      <c r="K12" s="51"/>
    </row>
    <row r="13" s="1" customFormat="1" ht="10.8" customHeight="1">
      <c r="B13" s="46"/>
      <c r="C13" s="47"/>
      <c r="D13" s="47"/>
      <c r="E13" s="47"/>
      <c r="F13" s="47"/>
      <c r="G13" s="47"/>
      <c r="H13" s="47"/>
      <c r="I13" s="144"/>
      <c r="J13" s="47"/>
      <c r="K13" s="51"/>
    </row>
    <row r="14" s="1" customFormat="1" ht="14.4" customHeight="1">
      <c r="B14" s="46"/>
      <c r="C14" s="47"/>
      <c r="D14" s="40" t="s">
        <v>27</v>
      </c>
      <c r="E14" s="47"/>
      <c r="F14" s="47"/>
      <c r="G14" s="47"/>
      <c r="H14" s="47"/>
      <c r="I14" s="146" t="s">
        <v>28</v>
      </c>
      <c r="J14" s="35" t="s">
        <v>29</v>
      </c>
      <c r="K14" s="51"/>
    </row>
    <row r="15" s="1" customFormat="1" ht="18" customHeight="1">
      <c r="B15" s="46"/>
      <c r="C15" s="47"/>
      <c r="D15" s="47"/>
      <c r="E15" s="35" t="s">
        <v>30</v>
      </c>
      <c r="F15" s="47"/>
      <c r="G15" s="47"/>
      <c r="H15" s="47"/>
      <c r="I15" s="146" t="s">
        <v>31</v>
      </c>
      <c r="J15" s="35" t="s">
        <v>21</v>
      </c>
      <c r="K15" s="51"/>
    </row>
    <row r="16" s="1" customFormat="1" ht="6.96" customHeight="1">
      <c r="B16" s="46"/>
      <c r="C16" s="47"/>
      <c r="D16" s="47"/>
      <c r="E16" s="47"/>
      <c r="F16" s="47"/>
      <c r="G16" s="47"/>
      <c r="H16" s="47"/>
      <c r="I16" s="144"/>
      <c r="J16" s="47"/>
      <c r="K16" s="51"/>
    </row>
    <row r="17" s="1" customFormat="1" ht="14.4" customHeight="1">
      <c r="B17" s="46"/>
      <c r="C17" s="47"/>
      <c r="D17" s="40" t="s">
        <v>32</v>
      </c>
      <c r="E17" s="47"/>
      <c r="F17" s="47"/>
      <c r="G17" s="47"/>
      <c r="H17" s="47"/>
      <c r="I17" s="146"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31</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34</v>
      </c>
      <c r="E20" s="47"/>
      <c r="F20" s="47"/>
      <c r="G20" s="47"/>
      <c r="H20" s="47"/>
      <c r="I20" s="146" t="s">
        <v>28</v>
      </c>
      <c r="J20" s="35" t="s">
        <v>35</v>
      </c>
      <c r="K20" s="51"/>
    </row>
    <row r="21" s="1" customFormat="1" ht="18" customHeight="1">
      <c r="B21" s="46"/>
      <c r="C21" s="47"/>
      <c r="D21" s="47"/>
      <c r="E21" s="35" t="s">
        <v>36</v>
      </c>
      <c r="F21" s="47"/>
      <c r="G21" s="47"/>
      <c r="H21" s="47"/>
      <c r="I21" s="146" t="s">
        <v>31</v>
      </c>
      <c r="J21" s="35" t="s">
        <v>37</v>
      </c>
      <c r="K21" s="51"/>
    </row>
    <row r="22" s="1" customFormat="1" ht="6.96" customHeight="1">
      <c r="B22" s="46"/>
      <c r="C22" s="47"/>
      <c r="D22" s="47"/>
      <c r="E22" s="47"/>
      <c r="F22" s="47"/>
      <c r="G22" s="47"/>
      <c r="H22" s="47"/>
      <c r="I22" s="144"/>
      <c r="J22" s="47"/>
      <c r="K22" s="51"/>
    </row>
    <row r="23" s="1" customFormat="1" ht="14.4" customHeight="1">
      <c r="B23" s="46"/>
      <c r="C23" s="47"/>
      <c r="D23" s="40" t="s">
        <v>39</v>
      </c>
      <c r="E23" s="47"/>
      <c r="F23" s="47"/>
      <c r="G23" s="47"/>
      <c r="H23" s="47"/>
      <c r="I23" s="144"/>
      <c r="J23" s="47"/>
      <c r="K23" s="51"/>
    </row>
    <row r="24" s="6" customFormat="1" ht="71.25" customHeight="1">
      <c r="B24" s="148"/>
      <c r="C24" s="149"/>
      <c r="D24" s="149"/>
      <c r="E24" s="44" t="s">
        <v>40</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ROUND(J88,2)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ROUND(SUM(BE88:BE198), 2)</f>
        <v>0</v>
      </c>
      <c r="G30" s="47"/>
      <c r="H30" s="47"/>
      <c r="I30" s="158">
        <v>0.20999999999999999</v>
      </c>
      <c r="J30" s="157">
        <f>ROUND(ROUND((SUM(BE88:BE198)), 2)*I30, 2)</f>
        <v>0</v>
      </c>
      <c r="K30" s="51"/>
    </row>
    <row r="31" s="1" customFormat="1" ht="14.4" customHeight="1">
      <c r="B31" s="46"/>
      <c r="C31" s="47"/>
      <c r="D31" s="47"/>
      <c r="E31" s="55" t="s">
        <v>47</v>
      </c>
      <c r="F31" s="157">
        <f>ROUND(SUM(BF88:BF198), 2)</f>
        <v>0</v>
      </c>
      <c r="G31" s="47"/>
      <c r="H31" s="47"/>
      <c r="I31" s="158">
        <v>0.14999999999999999</v>
      </c>
      <c r="J31" s="157">
        <f>ROUND(ROUND((SUM(BF88:BF198)), 2)*I31, 2)</f>
        <v>0</v>
      </c>
      <c r="K31" s="51"/>
    </row>
    <row r="32" hidden="1" s="1" customFormat="1" ht="14.4" customHeight="1">
      <c r="B32" s="46"/>
      <c r="C32" s="47"/>
      <c r="D32" s="47"/>
      <c r="E32" s="55" t="s">
        <v>48</v>
      </c>
      <c r="F32" s="157">
        <f>ROUND(SUM(BG88:BG198), 2)</f>
        <v>0</v>
      </c>
      <c r="G32" s="47"/>
      <c r="H32" s="47"/>
      <c r="I32" s="158">
        <v>0.20999999999999999</v>
      </c>
      <c r="J32" s="157">
        <v>0</v>
      </c>
      <c r="K32" s="51"/>
    </row>
    <row r="33" hidden="1" s="1" customFormat="1" ht="14.4" customHeight="1">
      <c r="B33" s="46"/>
      <c r="C33" s="47"/>
      <c r="D33" s="47"/>
      <c r="E33" s="55" t="s">
        <v>49</v>
      </c>
      <c r="F33" s="157">
        <f>ROUND(SUM(BH88:BH198), 2)</f>
        <v>0</v>
      </c>
      <c r="G33" s="47"/>
      <c r="H33" s="47"/>
      <c r="I33" s="158">
        <v>0.14999999999999999</v>
      </c>
      <c r="J33" s="157">
        <v>0</v>
      </c>
      <c r="K33" s="51"/>
    </row>
    <row r="34" hidden="1" s="1" customFormat="1" ht="14.4" customHeight="1">
      <c r="B34" s="46"/>
      <c r="C34" s="47"/>
      <c r="D34" s="47"/>
      <c r="E34" s="55" t="s">
        <v>50</v>
      </c>
      <c r="F34" s="157">
        <f>ROUND(SUM(BI88:BI198),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OPRAVA SOC. ZAŘÍZENÍ V OBJ. MJR. NOVÁKA 1455/34</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18006BTZB - TZB</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23</v>
      </c>
      <c r="D49" s="47"/>
      <c r="E49" s="47"/>
      <c r="F49" s="35" t="str">
        <f>F12</f>
        <v>Mjr. Nováka 1455/34,</v>
      </c>
      <c r="G49" s="47"/>
      <c r="H49" s="47"/>
      <c r="I49" s="146" t="s">
        <v>25</v>
      </c>
      <c r="J49" s="147" t="str">
        <f>IF(J12="","",J12)</f>
        <v>26. 3. 2018</v>
      </c>
      <c r="K49" s="51"/>
    </row>
    <row r="50" s="1" customFormat="1" ht="6.96" customHeight="1">
      <c r="B50" s="46"/>
      <c r="C50" s="47"/>
      <c r="D50" s="47"/>
      <c r="E50" s="47"/>
      <c r="F50" s="47"/>
      <c r="G50" s="47"/>
      <c r="H50" s="47"/>
      <c r="I50" s="144"/>
      <c r="J50" s="47"/>
      <c r="K50" s="51"/>
    </row>
    <row r="51" s="1" customFormat="1">
      <c r="B51" s="46"/>
      <c r="C51" s="40" t="s">
        <v>27</v>
      </c>
      <c r="D51" s="47"/>
      <c r="E51" s="47"/>
      <c r="F51" s="35" t="str">
        <f>E15</f>
        <v>STATUTÁRNÍ MĚSTO OSTRAVA, m.o. OSTRAVA- JIH</v>
      </c>
      <c r="G51" s="47"/>
      <c r="H51" s="47"/>
      <c r="I51" s="146" t="s">
        <v>34</v>
      </c>
      <c r="J51" s="44" t="str">
        <f>E21</f>
        <v>BYVAST pro s.r.o.</v>
      </c>
      <c r="K51" s="51"/>
    </row>
    <row r="52" s="1" customFormat="1" ht="14.4" customHeight="1">
      <c r="B52" s="46"/>
      <c r="C52" s="40" t="s">
        <v>32</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J88</f>
        <v>0</v>
      </c>
      <c r="K56" s="51"/>
      <c r="AU56" s="24" t="s">
        <v>115</v>
      </c>
    </row>
    <row r="57" s="7" customFormat="1" ht="24.96" customHeight="1">
      <c r="B57" s="177"/>
      <c r="C57" s="178"/>
      <c r="D57" s="179" t="s">
        <v>116</v>
      </c>
      <c r="E57" s="180"/>
      <c r="F57" s="180"/>
      <c r="G57" s="180"/>
      <c r="H57" s="180"/>
      <c r="I57" s="181"/>
      <c r="J57" s="182">
        <f>J89</f>
        <v>0</v>
      </c>
      <c r="K57" s="183"/>
    </row>
    <row r="58" s="8" customFormat="1" ht="19.92" customHeight="1">
      <c r="B58" s="184"/>
      <c r="C58" s="185"/>
      <c r="D58" s="186" t="s">
        <v>118</v>
      </c>
      <c r="E58" s="187"/>
      <c r="F58" s="187"/>
      <c r="G58" s="187"/>
      <c r="H58" s="187"/>
      <c r="I58" s="188"/>
      <c r="J58" s="189">
        <f>J90</f>
        <v>0</v>
      </c>
      <c r="K58" s="190"/>
    </row>
    <row r="59" s="8" customFormat="1" ht="19.92" customHeight="1">
      <c r="B59" s="184"/>
      <c r="C59" s="185"/>
      <c r="D59" s="186" t="s">
        <v>119</v>
      </c>
      <c r="E59" s="187"/>
      <c r="F59" s="187"/>
      <c r="G59" s="187"/>
      <c r="H59" s="187"/>
      <c r="I59" s="188"/>
      <c r="J59" s="189">
        <f>J95</f>
        <v>0</v>
      </c>
      <c r="K59" s="190"/>
    </row>
    <row r="60" s="8" customFormat="1" ht="19.92" customHeight="1">
      <c r="B60" s="184"/>
      <c r="C60" s="185"/>
      <c r="D60" s="186" t="s">
        <v>120</v>
      </c>
      <c r="E60" s="187"/>
      <c r="F60" s="187"/>
      <c r="G60" s="187"/>
      <c r="H60" s="187"/>
      <c r="I60" s="188"/>
      <c r="J60" s="189">
        <f>J105</f>
        <v>0</v>
      </c>
      <c r="K60" s="190"/>
    </row>
    <row r="61" s="7" customFormat="1" ht="24.96" customHeight="1">
      <c r="B61" s="177"/>
      <c r="C61" s="178"/>
      <c r="D61" s="179" t="s">
        <v>121</v>
      </c>
      <c r="E61" s="180"/>
      <c r="F61" s="180"/>
      <c r="G61" s="180"/>
      <c r="H61" s="180"/>
      <c r="I61" s="181"/>
      <c r="J61" s="182">
        <f>J108</f>
        <v>0</v>
      </c>
      <c r="K61" s="183"/>
    </row>
    <row r="62" s="8" customFormat="1" ht="19.92" customHeight="1">
      <c r="B62" s="184"/>
      <c r="C62" s="185"/>
      <c r="D62" s="186" t="s">
        <v>515</v>
      </c>
      <c r="E62" s="187"/>
      <c r="F62" s="187"/>
      <c r="G62" s="187"/>
      <c r="H62" s="187"/>
      <c r="I62" s="188"/>
      <c r="J62" s="189">
        <f>J109</f>
        <v>0</v>
      </c>
      <c r="K62" s="190"/>
    </row>
    <row r="63" s="8" customFormat="1" ht="19.92" customHeight="1">
      <c r="B63" s="184"/>
      <c r="C63" s="185"/>
      <c r="D63" s="186" t="s">
        <v>516</v>
      </c>
      <c r="E63" s="187"/>
      <c r="F63" s="187"/>
      <c r="G63" s="187"/>
      <c r="H63" s="187"/>
      <c r="I63" s="188"/>
      <c r="J63" s="189">
        <f>J129</f>
        <v>0</v>
      </c>
      <c r="K63" s="190"/>
    </row>
    <row r="64" s="8" customFormat="1" ht="19.92" customHeight="1">
      <c r="B64" s="184"/>
      <c r="C64" s="185"/>
      <c r="D64" s="186" t="s">
        <v>517</v>
      </c>
      <c r="E64" s="187"/>
      <c r="F64" s="187"/>
      <c r="G64" s="187"/>
      <c r="H64" s="187"/>
      <c r="I64" s="188"/>
      <c r="J64" s="189">
        <f>J147</f>
        <v>0</v>
      </c>
      <c r="K64" s="190"/>
    </row>
    <row r="65" s="8" customFormat="1" ht="19.92" customHeight="1">
      <c r="B65" s="184"/>
      <c r="C65" s="185"/>
      <c r="D65" s="186" t="s">
        <v>518</v>
      </c>
      <c r="E65" s="187"/>
      <c r="F65" s="187"/>
      <c r="G65" s="187"/>
      <c r="H65" s="187"/>
      <c r="I65" s="188"/>
      <c r="J65" s="189">
        <f>J170</f>
        <v>0</v>
      </c>
      <c r="K65" s="190"/>
    </row>
    <row r="66" s="8" customFormat="1" ht="19.92" customHeight="1">
      <c r="B66" s="184"/>
      <c r="C66" s="185"/>
      <c r="D66" s="186" t="s">
        <v>519</v>
      </c>
      <c r="E66" s="187"/>
      <c r="F66" s="187"/>
      <c r="G66" s="187"/>
      <c r="H66" s="187"/>
      <c r="I66" s="188"/>
      <c r="J66" s="189">
        <f>J172</f>
        <v>0</v>
      </c>
      <c r="K66" s="190"/>
    </row>
    <row r="67" s="8" customFormat="1" ht="19.92" customHeight="1">
      <c r="B67" s="184"/>
      <c r="C67" s="185"/>
      <c r="D67" s="186" t="s">
        <v>520</v>
      </c>
      <c r="E67" s="187"/>
      <c r="F67" s="187"/>
      <c r="G67" s="187"/>
      <c r="H67" s="187"/>
      <c r="I67" s="188"/>
      <c r="J67" s="189">
        <f>J182</f>
        <v>0</v>
      </c>
      <c r="K67" s="190"/>
    </row>
    <row r="68" s="8" customFormat="1" ht="19.92" customHeight="1">
      <c r="B68" s="184"/>
      <c r="C68" s="185"/>
      <c r="D68" s="186" t="s">
        <v>521</v>
      </c>
      <c r="E68" s="187"/>
      <c r="F68" s="187"/>
      <c r="G68" s="187"/>
      <c r="H68" s="187"/>
      <c r="I68" s="188"/>
      <c r="J68" s="189">
        <f>J192</f>
        <v>0</v>
      </c>
      <c r="K68" s="190"/>
    </row>
    <row r="69" s="1" customFormat="1" ht="21.84" customHeight="1">
      <c r="B69" s="46"/>
      <c r="C69" s="47"/>
      <c r="D69" s="47"/>
      <c r="E69" s="47"/>
      <c r="F69" s="47"/>
      <c r="G69" s="47"/>
      <c r="H69" s="47"/>
      <c r="I69" s="144"/>
      <c r="J69" s="47"/>
      <c r="K69" s="51"/>
    </row>
    <row r="70" s="1" customFormat="1" ht="6.96" customHeight="1">
      <c r="B70" s="67"/>
      <c r="C70" s="68"/>
      <c r="D70" s="68"/>
      <c r="E70" s="68"/>
      <c r="F70" s="68"/>
      <c r="G70" s="68"/>
      <c r="H70" s="68"/>
      <c r="I70" s="166"/>
      <c r="J70" s="68"/>
      <c r="K70" s="69"/>
    </row>
    <row r="74" s="1" customFormat="1" ht="6.96" customHeight="1">
      <c r="B74" s="70"/>
      <c r="C74" s="71"/>
      <c r="D74" s="71"/>
      <c r="E74" s="71"/>
      <c r="F74" s="71"/>
      <c r="G74" s="71"/>
      <c r="H74" s="71"/>
      <c r="I74" s="169"/>
      <c r="J74" s="71"/>
      <c r="K74" s="71"/>
      <c r="L74" s="72"/>
    </row>
    <row r="75" s="1" customFormat="1" ht="36.96" customHeight="1">
      <c r="B75" s="46"/>
      <c r="C75" s="73" t="s">
        <v>130</v>
      </c>
      <c r="D75" s="74"/>
      <c r="E75" s="74"/>
      <c r="F75" s="74"/>
      <c r="G75" s="74"/>
      <c r="H75" s="74"/>
      <c r="I75" s="191"/>
      <c r="J75" s="74"/>
      <c r="K75" s="74"/>
      <c r="L75" s="72"/>
    </row>
    <row r="76" s="1" customFormat="1" ht="6.96" customHeight="1">
      <c r="B76" s="46"/>
      <c r="C76" s="74"/>
      <c r="D76" s="74"/>
      <c r="E76" s="74"/>
      <c r="F76" s="74"/>
      <c r="G76" s="74"/>
      <c r="H76" s="74"/>
      <c r="I76" s="191"/>
      <c r="J76" s="74"/>
      <c r="K76" s="74"/>
      <c r="L76" s="72"/>
    </row>
    <row r="77" s="1" customFormat="1" ht="14.4" customHeight="1">
      <c r="B77" s="46"/>
      <c r="C77" s="76" t="s">
        <v>18</v>
      </c>
      <c r="D77" s="74"/>
      <c r="E77" s="74"/>
      <c r="F77" s="74"/>
      <c r="G77" s="74"/>
      <c r="H77" s="74"/>
      <c r="I77" s="191"/>
      <c r="J77" s="74"/>
      <c r="K77" s="74"/>
      <c r="L77" s="72"/>
    </row>
    <row r="78" s="1" customFormat="1" ht="16.5" customHeight="1">
      <c r="B78" s="46"/>
      <c r="C78" s="74"/>
      <c r="D78" s="74"/>
      <c r="E78" s="192" t="str">
        <f>E7</f>
        <v>OPRAVA SOC. ZAŘÍZENÍ V OBJ. MJR. NOVÁKA 1455/34</v>
      </c>
      <c r="F78" s="76"/>
      <c r="G78" s="76"/>
      <c r="H78" s="76"/>
      <c r="I78" s="191"/>
      <c r="J78" s="74"/>
      <c r="K78" s="74"/>
      <c r="L78" s="72"/>
    </row>
    <row r="79" s="1" customFormat="1" ht="14.4" customHeight="1">
      <c r="B79" s="46"/>
      <c r="C79" s="76" t="s">
        <v>109</v>
      </c>
      <c r="D79" s="74"/>
      <c r="E79" s="74"/>
      <c r="F79" s="74"/>
      <c r="G79" s="74"/>
      <c r="H79" s="74"/>
      <c r="I79" s="191"/>
      <c r="J79" s="74"/>
      <c r="K79" s="74"/>
      <c r="L79" s="72"/>
    </row>
    <row r="80" s="1" customFormat="1" ht="17.25" customHeight="1">
      <c r="B80" s="46"/>
      <c r="C80" s="74"/>
      <c r="D80" s="74"/>
      <c r="E80" s="82" t="str">
        <f>E9</f>
        <v>18006BTZB - TZB</v>
      </c>
      <c r="F80" s="74"/>
      <c r="G80" s="74"/>
      <c r="H80" s="74"/>
      <c r="I80" s="191"/>
      <c r="J80" s="74"/>
      <c r="K80" s="74"/>
      <c r="L80" s="72"/>
    </row>
    <row r="81" s="1" customFormat="1" ht="6.96" customHeight="1">
      <c r="B81" s="46"/>
      <c r="C81" s="74"/>
      <c r="D81" s="74"/>
      <c r="E81" s="74"/>
      <c r="F81" s="74"/>
      <c r="G81" s="74"/>
      <c r="H81" s="74"/>
      <c r="I81" s="191"/>
      <c r="J81" s="74"/>
      <c r="K81" s="74"/>
      <c r="L81" s="72"/>
    </row>
    <row r="82" s="1" customFormat="1" ht="18" customHeight="1">
      <c r="B82" s="46"/>
      <c r="C82" s="76" t="s">
        <v>23</v>
      </c>
      <c r="D82" s="74"/>
      <c r="E82" s="74"/>
      <c r="F82" s="193" t="str">
        <f>F12</f>
        <v>Mjr. Nováka 1455/34,</v>
      </c>
      <c r="G82" s="74"/>
      <c r="H82" s="74"/>
      <c r="I82" s="194" t="s">
        <v>25</v>
      </c>
      <c r="J82" s="85" t="str">
        <f>IF(J12="","",J12)</f>
        <v>26. 3. 2018</v>
      </c>
      <c r="K82" s="74"/>
      <c r="L82" s="72"/>
    </row>
    <row r="83" s="1" customFormat="1" ht="6.96" customHeight="1">
      <c r="B83" s="46"/>
      <c r="C83" s="74"/>
      <c r="D83" s="74"/>
      <c r="E83" s="74"/>
      <c r="F83" s="74"/>
      <c r="G83" s="74"/>
      <c r="H83" s="74"/>
      <c r="I83" s="191"/>
      <c r="J83" s="74"/>
      <c r="K83" s="74"/>
      <c r="L83" s="72"/>
    </row>
    <row r="84" s="1" customFormat="1">
      <c r="B84" s="46"/>
      <c r="C84" s="76" t="s">
        <v>27</v>
      </c>
      <c r="D84" s="74"/>
      <c r="E84" s="74"/>
      <c r="F84" s="193" t="str">
        <f>E15</f>
        <v>STATUTÁRNÍ MĚSTO OSTRAVA, m.o. OSTRAVA- JIH</v>
      </c>
      <c r="G84" s="74"/>
      <c r="H84" s="74"/>
      <c r="I84" s="194" t="s">
        <v>34</v>
      </c>
      <c r="J84" s="193" t="str">
        <f>E21</f>
        <v>BYVAST pro s.r.o.</v>
      </c>
      <c r="K84" s="74"/>
      <c r="L84" s="72"/>
    </row>
    <row r="85" s="1" customFormat="1" ht="14.4" customHeight="1">
      <c r="B85" s="46"/>
      <c r="C85" s="76" t="s">
        <v>32</v>
      </c>
      <c r="D85" s="74"/>
      <c r="E85" s="74"/>
      <c r="F85" s="193" t="str">
        <f>IF(E18="","",E18)</f>
        <v/>
      </c>
      <c r="G85" s="74"/>
      <c r="H85" s="74"/>
      <c r="I85" s="191"/>
      <c r="J85" s="74"/>
      <c r="K85" s="74"/>
      <c r="L85" s="72"/>
    </row>
    <row r="86" s="1" customFormat="1" ht="10.32" customHeight="1">
      <c r="B86" s="46"/>
      <c r="C86" s="74"/>
      <c r="D86" s="74"/>
      <c r="E86" s="74"/>
      <c r="F86" s="74"/>
      <c r="G86" s="74"/>
      <c r="H86" s="74"/>
      <c r="I86" s="191"/>
      <c r="J86" s="74"/>
      <c r="K86" s="74"/>
      <c r="L86" s="72"/>
    </row>
    <row r="87" s="9" customFormat="1" ht="29.28" customHeight="1">
      <c r="B87" s="195"/>
      <c r="C87" s="196" t="s">
        <v>131</v>
      </c>
      <c r="D87" s="197" t="s">
        <v>60</v>
      </c>
      <c r="E87" s="197" t="s">
        <v>56</v>
      </c>
      <c r="F87" s="197" t="s">
        <v>132</v>
      </c>
      <c r="G87" s="197" t="s">
        <v>133</v>
      </c>
      <c r="H87" s="197" t="s">
        <v>134</v>
      </c>
      <c r="I87" s="198" t="s">
        <v>135</v>
      </c>
      <c r="J87" s="197" t="s">
        <v>113</v>
      </c>
      <c r="K87" s="199" t="s">
        <v>136</v>
      </c>
      <c r="L87" s="200"/>
      <c r="M87" s="102" t="s">
        <v>137</v>
      </c>
      <c r="N87" s="103" t="s">
        <v>45</v>
      </c>
      <c r="O87" s="103" t="s">
        <v>138</v>
      </c>
      <c r="P87" s="103" t="s">
        <v>139</v>
      </c>
      <c r="Q87" s="103" t="s">
        <v>140</v>
      </c>
      <c r="R87" s="103" t="s">
        <v>141</v>
      </c>
      <c r="S87" s="103" t="s">
        <v>142</v>
      </c>
      <c r="T87" s="104" t="s">
        <v>143</v>
      </c>
    </row>
    <row r="88" s="1" customFormat="1" ht="29.28" customHeight="1">
      <c r="B88" s="46"/>
      <c r="C88" s="108" t="s">
        <v>114</v>
      </c>
      <c r="D88" s="74"/>
      <c r="E88" s="74"/>
      <c r="F88" s="74"/>
      <c r="G88" s="74"/>
      <c r="H88" s="74"/>
      <c r="I88" s="191"/>
      <c r="J88" s="201">
        <f>BK88</f>
        <v>0</v>
      </c>
      <c r="K88" s="74"/>
      <c r="L88" s="72"/>
      <c r="M88" s="105"/>
      <c r="N88" s="106"/>
      <c r="O88" s="106"/>
      <c r="P88" s="202">
        <f>P89+P108</f>
        <v>0</v>
      </c>
      <c r="Q88" s="106"/>
      <c r="R88" s="202">
        <f>R89+R108</f>
        <v>0.7494599999999999</v>
      </c>
      <c r="S88" s="106"/>
      <c r="T88" s="203">
        <f>T89+T108</f>
        <v>2.40733</v>
      </c>
      <c r="AT88" s="24" t="s">
        <v>74</v>
      </c>
      <c r="AU88" s="24" t="s">
        <v>115</v>
      </c>
      <c r="BK88" s="204">
        <f>BK89+BK108</f>
        <v>0</v>
      </c>
    </row>
    <row r="89" s="10" customFormat="1" ht="37.44" customHeight="1">
      <c r="B89" s="205"/>
      <c r="C89" s="206"/>
      <c r="D89" s="207" t="s">
        <v>74</v>
      </c>
      <c r="E89" s="208" t="s">
        <v>144</v>
      </c>
      <c r="F89" s="208" t="s">
        <v>145</v>
      </c>
      <c r="G89" s="206"/>
      <c r="H89" s="206"/>
      <c r="I89" s="209"/>
      <c r="J89" s="210">
        <f>BK89</f>
        <v>0</v>
      </c>
      <c r="K89" s="206"/>
      <c r="L89" s="211"/>
      <c r="M89" s="212"/>
      <c r="N89" s="213"/>
      <c r="O89" s="213"/>
      <c r="P89" s="214">
        <f>P90+P95+P105</f>
        <v>0</v>
      </c>
      <c r="Q89" s="213"/>
      <c r="R89" s="214">
        <f>R90+R95+R105</f>
        <v>1.0000000000000001E-05</v>
      </c>
      <c r="S89" s="213"/>
      <c r="T89" s="215">
        <f>T90+T95+T105</f>
        <v>0.16299999999999998</v>
      </c>
      <c r="AR89" s="216" t="s">
        <v>83</v>
      </c>
      <c r="AT89" s="217" t="s">
        <v>74</v>
      </c>
      <c r="AU89" s="217" t="s">
        <v>75</v>
      </c>
      <c r="AY89" s="216" t="s">
        <v>146</v>
      </c>
      <c r="BK89" s="218">
        <f>BK90+BK95+BK105</f>
        <v>0</v>
      </c>
    </row>
    <row r="90" s="10" customFormat="1" ht="19.92" customHeight="1">
      <c r="B90" s="205"/>
      <c r="C90" s="206"/>
      <c r="D90" s="207" t="s">
        <v>74</v>
      </c>
      <c r="E90" s="219" t="s">
        <v>193</v>
      </c>
      <c r="F90" s="219" t="s">
        <v>194</v>
      </c>
      <c r="G90" s="206"/>
      <c r="H90" s="206"/>
      <c r="I90" s="209"/>
      <c r="J90" s="220">
        <f>BK90</f>
        <v>0</v>
      </c>
      <c r="K90" s="206"/>
      <c r="L90" s="211"/>
      <c r="M90" s="212"/>
      <c r="N90" s="213"/>
      <c r="O90" s="213"/>
      <c r="P90" s="214">
        <f>SUM(P91:P94)</f>
        <v>0</v>
      </c>
      <c r="Q90" s="213"/>
      <c r="R90" s="214">
        <f>SUM(R91:R94)</f>
        <v>1.0000000000000001E-05</v>
      </c>
      <c r="S90" s="213"/>
      <c r="T90" s="215">
        <f>SUM(T91:T94)</f>
        <v>0.16299999999999998</v>
      </c>
      <c r="AR90" s="216" t="s">
        <v>83</v>
      </c>
      <c r="AT90" s="217" t="s">
        <v>74</v>
      </c>
      <c r="AU90" s="217" t="s">
        <v>83</v>
      </c>
      <c r="AY90" s="216" t="s">
        <v>146</v>
      </c>
      <c r="BK90" s="218">
        <f>SUM(BK91:BK94)</f>
        <v>0</v>
      </c>
    </row>
    <row r="91" s="1" customFormat="1" ht="25.5" customHeight="1">
      <c r="B91" s="46"/>
      <c r="C91" s="221" t="s">
        <v>83</v>
      </c>
      <c r="D91" s="221" t="s">
        <v>149</v>
      </c>
      <c r="E91" s="222" t="s">
        <v>522</v>
      </c>
      <c r="F91" s="223" t="s">
        <v>523</v>
      </c>
      <c r="G91" s="224" t="s">
        <v>268</v>
      </c>
      <c r="H91" s="225">
        <v>12</v>
      </c>
      <c r="I91" s="226"/>
      <c r="J91" s="227">
        <f>ROUND(I91*H91,2)</f>
        <v>0</v>
      </c>
      <c r="K91" s="223" t="s">
        <v>153</v>
      </c>
      <c r="L91" s="72"/>
      <c r="M91" s="228" t="s">
        <v>21</v>
      </c>
      <c r="N91" s="229" t="s">
        <v>46</v>
      </c>
      <c r="O91" s="47"/>
      <c r="P91" s="230">
        <f>O91*H91</f>
        <v>0</v>
      </c>
      <c r="Q91" s="230">
        <v>0</v>
      </c>
      <c r="R91" s="230">
        <f>Q91*H91</f>
        <v>0</v>
      </c>
      <c r="S91" s="230">
        <v>0.001</v>
      </c>
      <c r="T91" s="231">
        <f>S91*H91</f>
        <v>0.012</v>
      </c>
      <c r="AR91" s="24" t="s">
        <v>154</v>
      </c>
      <c r="AT91" s="24" t="s">
        <v>149</v>
      </c>
      <c r="AU91" s="24" t="s">
        <v>85</v>
      </c>
      <c r="AY91" s="24" t="s">
        <v>146</v>
      </c>
      <c r="BE91" s="232">
        <f>IF(N91="základní",J91,0)</f>
        <v>0</v>
      </c>
      <c r="BF91" s="232">
        <f>IF(N91="snížená",J91,0)</f>
        <v>0</v>
      </c>
      <c r="BG91" s="232">
        <f>IF(N91="zákl. přenesená",J91,0)</f>
        <v>0</v>
      </c>
      <c r="BH91" s="232">
        <f>IF(N91="sníž. přenesená",J91,0)</f>
        <v>0</v>
      </c>
      <c r="BI91" s="232">
        <f>IF(N91="nulová",J91,0)</f>
        <v>0</v>
      </c>
      <c r="BJ91" s="24" t="s">
        <v>83</v>
      </c>
      <c r="BK91" s="232">
        <f>ROUND(I91*H91,2)</f>
        <v>0</v>
      </c>
      <c r="BL91" s="24" t="s">
        <v>154</v>
      </c>
      <c r="BM91" s="24" t="s">
        <v>524</v>
      </c>
    </row>
    <row r="92" s="1" customFormat="1" ht="25.5" customHeight="1">
      <c r="B92" s="46"/>
      <c r="C92" s="221" t="s">
        <v>525</v>
      </c>
      <c r="D92" s="221" t="s">
        <v>149</v>
      </c>
      <c r="E92" s="222" t="s">
        <v>526</v>
      </c>
      <c r="F92" s="223" t="s">
        <v>527</v>
      </c>
      <c r="G92" s="224" t="s">
        <v>268</v>
      </c>
      <c r="H92" s="225">
        <v>3</v>
      </c>
      <c r="I92" s="226"/>
      <c r="J92" s="227">
        <f>ROUND(I92*H92,2)</f>
        <v>0</v>
      </c>
      <c r="K92" s="223" t="s">
        <v>153</v>
      </c>
      <c r="L92" s="72"/>
      <c r="M92" s="228" t="s">
        <v>21</v>
      </c>
      <c r="N92" s="229" t="s">
        <v>46</v>
      </c>
      <c r="O92" s="47"/>
      <c r="P92" s="230">
        <f>O92*H92</f>
        <v>0</v>
      </c>
      <c r="Q92" s="230">
        <v>0</v>
      </c>
      <c r="R92" s="230">
        <f>Q92*H92</f>
        <v>0</v>
      </c>
      <c r="S92" s="230">
        <v>0.002</v>
      </c>
      <c r="T92" s="231">
        <f>S92*H92</f>
        <v>0.0060000000000000001</v>
      </c>
      <c r="AR92" s="24" t="s">
        <v>154</v>
      </c>
      <c r="AT92" s="24" t="s">
        <v>149</v>
      </c>
      <c r="AU92" s="24" t="s">
        <v>85</v>
      </c>
      <c r="AY92" s="24" t="s">
        <v>146</v>
      </c>
      <c r="BE92" s="232">
        <f>IF(N92="základní",J92,0)</f>
        <v>0</v>
      </c>
      <c r="BF92" s="232">
        <f>IF(N92="snížená",J92,0)</f>
        <v>0</v>
      </c>
      <c r="BG92" s="232">
        <f>IF(N92="zákl. přenesená",J92,0)</f>
        <v>0</v>
      </c>
      <c r="BH92" s="232">
        <f>IF(N92="sníž. přenesená",J92,0)</f>
        <v>0</v>
      </c>
      <c r="BI92" s="232">
        <f>IF(N92="nulová",J92,0)</f>
        <v>0</v>
      </c>
      <c r="BJ92" s="24" t="s">
        <v>83</v>
      </c>
      <c r="BK92" s="232">
        <f>ROUND(I92*H92,2)</f>
        <v>0</v>
      </c>
      <c r="BL92" s="24" t="s">
        <v>154</v>
      </c>
      <c r="BM92" s="24" t="s">
        <v>528</v>
      </c>
    </row>
    <row r="93" s="1" customFormat="1" ht="16.5" customHeight="1">
      <c r="B93" s="46"/>
      <c r="C93" s="221" t="s">
        <v>85</v>
      </c>
      <c r="D93" s="221" t="s">
        <v>149</v>
      </c>
      <c r="E93" s="222" t="s">
        <v>529</v>
      </c>
      <c r="F93" s="223" t="s">
        <v>530</v>
      </c>
      <c r="G93" s="224" t="s">
        <v>255</v>
      </c>
      <c r="H93" s="225">
        <v>29</v>
      </c>
      <c r="I93" s="226"/>
      <c r="J93" s="227">
        <f>ROUND(I93*H93,2)</f>
        <v>0</v>
      </c>
      <c r="K93" s="223" t="s">
        <v>153</v>
      </c>
      <c r="L93" s="72"/>
      <c r="M93" s="228" t="s">
        <v>21</v>
      </c>
      <c r="N93" s="229" t="s">
        <v>46</v>
      </c>
      <c r="O93" s="47"/>
      <c r="P93" s="230">
        <f>O93*H93</f>
        <v>0</v>
      </c>
      <c r="Q93" s="230">
        <v>0</v>
      </c>
      <c r="R93" s="230">
        <f>Q93*H93</f>
        <v>0</v>
      </c>
      <c r="S93" s="230">
        <v>0.0050000000000000001</v>
      </c>
      <c r="T93" s="231">
        <f>S93*H93</f>
        <v>0.14499999999999999</v>
      </c>
      <c r="AR93" s="24" t="s">
        <v>154</v>
      </c>
      <c r="AT93" s="24" t="s">
        <v>149</v>
      </c>
      <c r="AU93" s="24" t="s">
        <v>85</v>
      </c>
      <c r="AY93" s="24" t="s">
        <v>146</v>
      </c>
      <c r="BE93" s="232">
        <f>IF(N93="základní",J93,0)</f>
        <v>0</v>
      </c>
      <c r="BF93" s="232">
        <f>IF(N93="snížená",J93,0)</f>
        <v>0</v>
      </c>
      <c r="BG93" s="232">
        <f>IF(N93="zákl. přenesená",J93,0)</f>
        <v>0</v>
      </c>
      <c r="BH93" s="232">
        <f>IF(N93="sníž. přenesená",J93,0)</f>
        <v>0</v>
      </c>
      <c r="BI93" s="232">
        <f>IF(N93="nulová",J93,0)</f>
        <v>0</v>
      </c>
      <c r="BJ93" s="24" t="s">
        <v>83</v>
      </c>
      <c r="BK93" s="232">
        <f>ROUND(I93*H93,2)</f>
        <v>0</v>
      </c>
      <c r="BL93" s="24" t="s">
        <v>154</v>
      </c>
      <c r="BM93" s="24" t="s">
        <v>531</v>
      </c>
    </row>
    <row r="94" s="1" customFormat="1" ht="25.5" customHeight="1">
      <c r="B94" s="46"/>
      <c r="C94" s="221" t="s">
        <v>169</v>
      </c>
      <c r="D94" s="221" t="s">
        <v>149</v>
      </c>
      <c r="E94" s="222" t="s">
        <v>532</v>
      </c>
      <c r="F94" s="223" t="s">
        <v>533</v>
      </c>
      <c r="G94" s="224" t="s">
        <v>255</v>
      </c>
      <c r="H94" s="225">
        <v>1</v>
      </c>
      <c r="I94" s="226"/>
      <c r="J94" s="227">
        <f>ROUND(I94*H94,2)</f>
        <v>0</v>
      </c>
      <c r="K94" s="223" t="s">
        <v>153</v>
      </c>
      <c r="L94" s="72"/>
      <c r="M94" s="228" t="s">
        <v>21</v>
      </c>
      <c r="N94" s="229" t="s">
        <v>46</v>
      </c>
      <c r="O94" s="47"/>
      <c r="P94" s="230">
        <f>O94*H94</f>
        <v>0</v>
      </c>
      <c r="Q94" s="230">
        <v>1.0000000000000001E-05</v>
      </c>
      <c r="R94" s="230">
        <f>Q94*H94</f>
        <v>1.0000000000000001E-05</v>
      </c>
      <c r="S94" s="230">
        <v>0</v>
      </c>
      <c r="T94" s="231">
        <f>S94*H94</f>
        <v>0</v>
      </c>
      <c r="AR94" s="24" t="s">
        <v>154</v>
      </c>
      <c r="AT94" s="24" t="s">
        <v>149</v>
      </c>
      <c r="AU94" s="24" t="s">
        <v>85</v>
      </c>
      <c r="AY94" s="24" t="s">
        <v>146</v>
      </c>
      <c r="BE94" s="232">
        <f>IF(N94="základní",J94,0)</f>
        <v>0</v>
      </c>
      <c r="BF94" s="232">
        <f>IF(N94="snížená",J94,0)</f>
        <v>0</v>
      </c>
      <c r="BG94" s="232">
        <f>IF(N94="zákl. přenesená",J94,0)</f>
        <v>0</v>
      </c>
      <c r="BH94" s="232">
        <f>IF(N94="sníž. přenesená",J94,0)</f>
        <v>0</v>
      </c>
      <c r="BI94" s="232">
        <f>IF(N94="nulová",J94,0)</f>
        <v>0</v>
      </c>
      <c r="BJ94" s="24" t="s">
        <v>83</v>
      </c>
      <c r="BK94" s="232">
        <f>ROUND(I94*H94,2)</f>
        <v>0</v>
      </c>
      <c r="BL94" s="24" t="s">
        <v>154</v>
      </c>
      <c r="BM94" s="24" t="s">
        <v>534</v>
      </c>
    </row>
    <row r="95" s="10" customFormat="1" ht="29.88" customHeight="1">
      <c r="B95" s="205"/>
      <c r="C95" s="206"/>
      <c r="D95" s="207" t="s">
        <v>74</v>
      </c>
      <c r="E95" s="219" t="s">
        <v>219</v>
      </c>
      <c r="F95" s="219" t="s">
        <v>220</v>
      </c>
      <c r="G95" s="206"/>
      <c r="H95" s="206"/>
      <c r="I95" s="209"/>
      <c r="J95" s="220">
        <f>BK95</f>
        <v>0</v>
      </c>
      <c r="K95" s="206"/>
      <c r="L95" s="211"/>
      <c r="M95" s="212"/>
      <c r="N95" s="213"/>
      <c r="O95" s="213"/>
      <c r="P95" s="214">
        <f>SUM(P96:P104)</f>
        <v>0</v>
      </c>
      <c r="Q95" s="213"/>
      <c r="R95" s="214">
        <f>SUM(R96:R104)</f>
        <v>0</v>
      </c>
      <c r="S95" s="213"/>
      <c r="T95" s="215">
        <f>SUM(T96:T104)</f>
        <v>0</v>
      </c>
      <c r="AR95" s="216" t="s">
        <v>83</v>
      </c>
      <c r="AT95" s="217" t="s">
        <v>74</v>
      </c>
      <c r="AU95" s="217" t="s">
        <v>83</v>
      </c>
      <c r="AY95" s="216" t="s">
        <v>146</v>
      </c>
      <c r="BK95" s="218">
        <f>SUM(BK96:BK104)</f>
        <v>0</v>
      </c>
    </row>
    <row r="96" s="1" customFormat="1" ht="38.25" customHeight="1">
      <c r="B96" s="46"/>
      <c r="C96" s="221" t="s">
        <v>535</v>
      </c>
      <c r="D96" s="221" t="s">
        <v>149</v>
      </c>
      <c r="E96" s="222" t="s">
        <v>497</v>
      </c>
      <c r="F96" s="223" t="s">
        <v>498</v>
      </c>
      <c r="G96" s="224" t="s">
        <v>224</v>
      </c>
      <c r="H96" s="225">
        <v>2.407</v>
      </c>
      <c r="I96" s="226"/>
      <c r="J96" s="227">
        <f>ROUND(I96*H96,2)</f>
        <v>0</v>
      </c>
      <c r="K96" s="223" t="s">
        <v>153</v>
      </c>
      <c r="L96" s="72"/>
      <c r="M96" s="228" t="s">
        <v>21</v>
      </c>
      <c r="N96" s="229" t="s">
        <v>46</v>
      </c>
      <c r="O96" s="47"/>
      <c r="P96" s="230">
        <f>O96*H96</f>
        <v>0</v>
      </c>
      <c r="Q96" s="230">
        <v>0</v>
      </c>
      <c r="R96" s="230">
        <f>Q96*H96</f>
        <v>0</v>
      </c>
      <c r="S96" s="230">
        <v>0</v>
      </c>
      <c r="T96" s="231">
        <f>S96*H96</f>
        <v>0</v>
      </c>
      <c r="AR96" s="24" t="s">
        <v>154</v>
      </c>
      <c r="AT96" s="24" t="s">
        <v>149</v>
      </c>
      <c r="AU96" s="24" t="s">
        <v>85</v>
      </c>
      <c r="AY96" s="24" t="s">
        <v>146</v>
      </c>
      <c r="BE96" s="232">
        <f>IF(N96="základní",J96,0)</f>
        <v>0</v>
      </c>
      <c r="BF96" s="232">
        <f>IF(N96="snížená",J96,0)</f>
        <v>0</v>
      </c>
      <c r="BG96" s="232">
        <f>IF(N96="zákl. přenesená",J96,0)</f>
        <v>0</v>
      </c>
      <c r="BH96" s="232">
        <f>IF(N96="sníž. přenesená",J96,0)</f>
        <v>0</v>
      </c>
      <c r="BI96" s="232">
        <f>IF(N96="nulová",J96,0)</f>
        <v>0</v>
      </c>
      <c r="BJ96" s="24" t="s">
        <v>83</v>
      </c>
      <c r="BK96" s="232">
        <f>ROUND(I96*H96,2)</f>
        <v>0</v>
      </c>
      <c r="BL96" s="24" t="s">
        <v>154</v>
      </c>
      <c r="BM96" s="24" t="s">
        <v>536</v>
      </c>
    </row>
    <row r="97" s="1" customFormat="1">
      <c r="B97" s="46"/>
      <c r="C97" s="74"/>
      <c r="D97" s="233" t="s">
        <v>156</v>
      </c>
      <c r="E97" s="74"/>
      <c r="F97" s="234" t="s">
        <v>226</v>
      </c>
      <c r="G97" s="74"/>
      <c r="H97" s="74"/>
      <c r="I97" s="191"/>
      <c r="J97" s="74"/>
      <c r="K97" s="74"/>
      <c r="L97" s="72"/>
      <c r="M97" s="235"/>
      <c r="N97" s="47"/>
      <c r="O97" s="47"/>
      <c r="P97" s="47"/>
      <c r="Q97" s="47"/>
      <c r="R97" s="47"/>
      <c r="S97" s="47"/>
      <c r="T97" s="95"/>
      <c r="AT97" s="24" t="s">
        <v>156</v>
      </c>
      <c r="AU97" s="24" t="s">
        <v>85</v>
      </c>
    </row>
    <row r="98" s="1" customFormat="1" ht="25.5" customHeight="1">
      <c r="B98" s="46"/>
      <c r="C98" s="221" t="s">
        <v>537</v>
      </c>
      <c r="D98" s="221" t="s">
        <v>149</v>
      </c>
      <c r="E98" s="222" t="s">
        <v>228</v>
      </c>
      <c r="F98" s="223" t="s">
        <v>229</v>
      </c>
      <c r="G98" s="224" t="s">
        <v>224</v>
      </c>
      <c r="H98" s="225">
        <v>2.407</v>
      </c>
      <c r="I98" s="226"/>
      <c r="J98" s="227">
        <f>ROUND(I98*H98,2)</f>
        <v>0</v>
      </c>
      <c r="K98" s="223" t="s">
        <v>153</v>
      </c>
      <c r="L98" s="72"/>
      <c r="M98" s="228" t="s">
        <v>21</v>
      </c>
      <c r="N98" s="229" t="s">
        <v>46</v>
      </c>
      <c r="O98" s="47"/>
      <c r="P98" s="230">
        <f>O98*H98</f>
        <v>0</v>
      </c>
      <c r="Q98" s="230">
        <v>0</v>
      </c>
      <c r="R98" s="230">
        <f>Q98*H98</f>
        <v>0</v>
      </c>
      <c r="S98" s="230">
        <v>0</v>
      </c>
      <c r="T98" s="231">
        <f>S98*H98</f>
        <v>0</v>
      </c>
      <c r="AR98" s="24" t="s">
        <v>154</v>
      </c>
      <c r="AT98" s="24" t="s">
        <v>149</v>
      </c>
      <c r="AU98" s="24" t="s">
        <v>85</v>
      </c>
      <c r="AY98" s="24" t="s">
        <v>146</v>
      </c>
      <c r="BE98" s="232">
        <f>IF(N98="základní",J98,0)</f>
        <v>0</v>
      </c>
      <c r="BF98" s="232">
        <f>IF(N98="snížená",J98,0)</f>
        <v>0</v>
      </c>
      <c r="BG98" s="232">
        <f>IF(N98="zákl. přenesená",J98,0)</f>
        <v>0</v>
      </c>
      <c r="BH98" s="232">
        <f>IF(N98="sníž. přenesená",J98,0)</f>
        <v>0</v>
      </c>
      <c r="BI98" s="232">
        <f>IF(N98="nulová",J98,0)</f>
        <v>0</v>
      </c>
      <c r="BJ98" s="24" t="s">
        <v>83</v>
      </c>
      <c r="BK98" s="232">
        <f>ROUND(I98*H98,2)</f>
        <v>0</v>
      </c>
      <c r="BL98" s="24" t="s">
        <v>154</v>
      </c>
      <c r="BM98" s="24" t="s">
        <v>538</v>
      </c>
    </row>
    <row r="99" s="1" customFormat="1">
      <c r="B99" s="46"/>
      <c r="C99" s="74"/>
      <c r="D99" s="233" t="s">
        <v>156</v>
      </c>
      <c r="E99" s="74"/>
      <c r="F99" s="234" t="s">
        <v>231</v>
      </c>
      <c r="G99" s="74"/>
      <c r="H99" s="74"/>
      <c r="I99" s="191"/>
      <c r="J99" s="74"/>
      <c r="K99" s="74"/>
      <c r="L99" s="72"/>
      <c r="M99" s="235"/>
      <c r="N99" s="47"/>
      <c r="O99" s="47"/>
      <c r="P99" s="47"/>
      <c r="Q99" s="47"/>
      <c r="R99" s="47"/>
      <c r="S99" s="47"/>
      <c r="T99" s="95"/>
      <c r="AT99" s="24" t="s">
        <v>156</v>
      </c>
      <c r="AU99" s="24" t="s">
        <v>85</v>
      </c>
    </row>
    <row r="100" s="1" customFormat="1" ht="25.5" customHeight="1">
      <c r="B100" s="46"/>
      <c r="C100" s="221" t="s">
        <v>539</v>
      </c>
      <c r="D100" s="221" t="s">
        <v>149</v>
      </c>
      <c r="E100" s="222" t="s">
        <v>233</v>
      </c>
      <c r="F100" s="223" t="s">
        <v>234</v>
      </c>
      <c r="G100" s="224" t="s">
        <v>224</v>
      </c>
      <c r="H100" s="225">
        <v>36.104999999999997</v>
      </c>
      <c r="I100" s="226"/>
      <c r="J100" s="227">
        <f>ROUND(I100*H100,2)</f>
        <v>0</v>
      </c>
      <c r="K100" s="223" t="s">
        <v>153</v>
      </c>
      <c r="L100" s="72"/>
      <c r="M100" s="228" t="s">
        <v>21</v>
      </c>
      <c r="N100" s="229" t="s">
        <v>46</v>
      </c>
      <c r="O100" s="47"/>
      <c r="P100" s="230">
        <f>O100*H100</f>
        <v>0</v>
      </c>
      <c r="Q100" s="230">
        <v>0</v>
      </c>
      <c r="R100" s="230">
        <f>Q100*H100</f>
        <v>0</v>
      </c>
      <c r="S100" s="230">
        <v>0</v>
      </c>
      <c r="T100" s="231">
        <f>S100*H100</f>
        <v>0</v>
      </c>
      <c r="AR100" s="24" t="s">
        <v>154</v>
      </c>
      <c r="AT100" s="24" t="s">
        <v>149</v>
      </c>
      <c r="AU100" s="24" t="s">
        <v>85</v>
      </c>
      <c r="AY100" s="24" t="s">
        <v>146</v>
      </c>
      <c r="BE100" s="232">
        <f>IF(N100="základní",J100,0)</f>
        <v>0</v>
      </c>
      <c r="BF100" s="232">
        <f>IF(N100="snížená",J100,0)</f>
        <v>0</v>
      </c>
      <c r="BG100" s="232">
        <f>IF(N100="zákl. přenesená",J100,0)</f>
        <v>0</v>
      </c>
      <c r="BH100" s="232">
        <f>IF(N100="sníž. přenesená",J100,0)</f>
        <v>0</v>
      </c>
      <c r="BI100" s="232">
        <f>IF(N100="nulová",J100,0)</f>
        <v>0</v>
      </c>
      <c r="BJ100" s="24" t="s">
        <v>83</v>
      </c>
      <c r="BK100" s="232">
        <f>ROUND(I100*H100,2)</f>
        <v>0</v>
      </c>
      <c r="BL100" s="24" t="s">
        <v>154</v>
      </c>
      <c r="BM100" s="24" t="s">
        <v>540</v>
      </c>
    </row>
    <row r="101" s="1" customFormat="1">
      <c r="B101" s="46"/>
      <c r="C101" s="74"/>
      <c r="D101" s="233" t="s">
        <v>156</v>
      </c>
      <c r="E101" s="74"/>
      <c r="F101" s="234" t="s">
        <v>231</v>
      </c>
      <c r="G101" s="74"/>
      <c r="H101" s="74"/>
      <c r="I101" s="191"/>
      <c r="J101" s="74"/>
      <c r="K101" s="74"/>
      <c r="L101" s="72"/>
      <c r="M101" s="235"/>
      <c r="N101" s="47"/>
      <c r="O101" s="47"/>
      <c r="P101" s="47"/>
      <c r="Q101" s="47"/>
      <c r="R101" s="47"/>
      <c r="S101" s="47"/>
      <c r="T101" s="95"/>
      <c r="AT101" s="24" t="s">
        <v>156</v>
      </c>
      <c r="AU101" s="24" t="s">
        <v>85</v>
      </c>
    </row>
    <row r="102" s="11" customFormat="1">
      <c r="B102" s="236"/>
      <c r="C102" s="237"/>
      <c r="D102" s="233" t="s">
        <v>158</v>
      </c>
      <c r="E102" s="237"/>
      <c r="F102" s="239" t="s">
        <v>541</v>
      </c>
      <c r="G102" s="237"/>
      <c r="H102" s="240">
        <v>36.104999999999997</v>
      </c>
      <c r="I102" s="241"/>
      <c r="J102" s="237"/>
      <c r="K102" s="237"/>
      <c r="L102" s="242"/>
      <c r="M102" s="243"/>
      <c r="N102" s="244"/>
      <c r="O102" s="244"/>
      <c r="P102" s="244"/>
      <c r="Q102" s="244"/>
      <c r="R102" s="244"/>
      <c r="S102" s="244"/>
      <c r="T102" s="245"/>
      <c r="AT102" s="246" t="s">
        <v>158</v>
      </c>
      <c r="AU102" s="246" t="s">
        <v>85</v>
      </c>
      <c r="AV102" s="11" t="s">
        <v>85</v>
      </c>
      <c r="AW102" s="11" t="s">
        <v>6</v>
      </c>
      <c r="AX102" s="11" t="s">
        <v>83</v>
      </c>
      <c r="AY102" s="246" t="s">
        <v>146</v>
      </c>
    </row>
    <row r="103" s="1" customFormat="1" ht="38.25" customHeight="1">
      <c r="B103" s="46"/>
      <c r="C103" s="221" t="s">
        <v>542</v>
      </c>
      <c r="D103" s="221" t="s">
        <v>149</v>
      </c>
      <c r="E103" s="222" t="s">
        <v>237</v>
      </c>
      <c r="F103" s="223" t="s">
        <v>238</v>
      </c>
      <c r="G103" s="224" t="s">
        <v>224</v>
      </c>
      <c r="H103" s="225">
        <v>0.59199999999999997</v>
      </c>
      <c r="I103" s="226"/>
      <c r="J103" s="227">
        <f>ROUND(I103*H103,2)</f>
        <v>0</v>
      </c>
      <c r="K103" s="223" t="s">
        <v>153</v>
      </c>
      <c r="L103" s="72"/>
      <c r="M103" s="228" t="s">
        <v>21</v>
      </c>
      <c r="N103" s="229" t="s">
        <v>46</v>
      </c>
      <c r="O103" s="47"/>
      <c r="P103" s="230">
        <f>O103*H103</f>
        <v>0</v>
      </c>
      <c r="Q103" s="230">
        <v>0</v>
      </c>
      <c r="R103" s="230">
        <f>Q103*H103</f>
        <v>0</v>
      </c>
      <c r="S103" s="230">
        <v>0</v>
      </c>
      <c r="T103" s="231">
        <f>S103*H103</f>
        <v>0</v>
      </c>
      <c r="AR103" s="24" t="s">
        <v>154</v>
      </c>
      <c r="AT103" s="24" t="s">
        <v>149</v>
      </c>
      <c r="AU103" s="24" t="s">
        <v>85</v>
      </c>
      <c r="AY103" s="24" t="s">
        <v>146</v>
      </c>
      <c r="BE103" s="232">
        <f>IF(N103="základní",J103,0)</f>
        <v>0</v>
      </c>
      <c r="BF103" s="232">
        <f>IF(N103="snížená",J103,0)</f>
        <v>0</v>
      </c>
      <c r="BG103" s="232">
        <f>IF(N103="zákl. přenesená",J103,0)</f>
        <v>0</v>
      </c>
      <c r="BH103" s="232">
        <f>IF(N103="sníž. přenesená",J103,0)</f>
        <v>0</v>
      </c>
      <c r="BI103" s="232">
        <f>IF(N103="nulová",J103,0)</f>
        <v>0</v>
      </c>
      <c r="BJ103" s="24" t="s">
        <v>83</v>
      </c>
      <c r="BK103" s="232">
        <f>ROUND(I103*H103,2)</f>
        <v>0</v>
      </c>
      <c r="BL103" s="24" t="s">
        <v>154</v>
      </c>
      <c r="BM103" s="24" t="s">
        <v>543</v>
      </c>
    </row>
    <row r="104" s="1" customFormat="1">
      <c r="B104" s="46"/>
      <c r="C104" s="74"/>
      <c r="D104" s="233" t="s">
        <v>156</v>
      </c>
      <c r="E104" s="74"/>
      <c r="F104" s="234" t="s">
        <v>240</v>
      </c>
      <c r="G104" s="74"/>
      <c r="H104" s="74"/>
      <c r="I104" s="191"/>
      <c r="J104" s="74"/>
      <c r="K104" s="74"/>
      <c r="L104" s="72"/>
      <c r="M104" s="235"/>
      <c r="N104" s="47"/>
      <c r="O104" s="47"/>
      <c r="P104" s="47"/>
      <c r="Q104" s="47"/>
      <c r="R104" s="47"/>
      <c r="S104" s="47"/>
      <c r="T104" s="95"/>
      <c r="AT104" s="24" t="s">
        <v>156</v>
      </c>
      <c r="AU104" s="24" t="s">
        <v>85</v>
      </c>
    </row>
    <row r="105" s="10" customFormat="1" ht="29.88" customHeight="1">
      <c r="B105" s="205"/>
      <c r="C105" s="206"/>
      <c r="D105" s="207" t="s">
        <v>74</v>
      </c>
      <c r="E105" s="219" t="s">
        <v>241</v>
      </c>
      <c r="F105" s="219" t="s">
        <v>242</v>
      </c>
      <c r="G105" s="206"/>
      <c r="H105" s="206"/>
      <c r="I105" s="209"/>
      <c r="J105" s="220">
        <f>BK105</f>
        <v>0</v>
      </c>
      <c r="K105" s="206"/>
      <c r="L105" s="211"/>
      <c r="M105" s="212"/>
      <c r="N105" s="213"/>
      <c r="O105" s="213"/>
      <c r="P105" s="214">
        <f>SUM(P106:P107)</f>
        <v>0</v>
      </c>
      <c r="Q105" s="213"/>
      <c r="R105" s="214">
        <f>SUM(R106:R107)</f>
        <v>0</v>
      </c>
      <c r="S105" s="213"/>
      <c r="T105" s="215">
        <f>SUM(T106:T107)</f>
        <v>0</v>
      </c>
      <c r="AR105" s="216" t="s">
        <v>83</v>
      </c>
      <c r="AT105" s="217" t="s">
        <v>74</v>
      </c>
      <c r="AU105" s="217" t="s">
        <v>83</v>
      </c>
      <c r="AY105" s="216" t="s">
        <v>146</v>
      </c>
      <c r="BK105" s="218">
        <f>SUM(BK106:BK107)</f>
        <v>0</v>
      </c>
    </row>
    <row r="106" s="1" customFormat="1" ht="38.25" customHeight="1">
      <c r="B106" s="46"/>
      <c r="C106" s="221" t="s">
        <v>544</v>
      </c>
      <c r="D106" s="221" t="s">
        <v>149</v>
      </c>
      <c r="E106" s="222" t="s">
        <v>444</v>
      </c>
      <c r="F106" s="223" t="s">
        <v>445</v>
      </c>
      <c r="G106" s="224" t="s">
        <v>224</v>
      </c>
      <c r="H106" s="225">
        <v>0</v>
      </c>
      <c r="I106" s="226"/>
      <c r="J106" s="227">
        <f>ROUND(I106*H106,2)</f>
        <v>0</v>
      </c>
      <c r="K106" s="223" t="s">
        <v>153</v>
      </c>
      <c r="L106" s="72"/>
      <c r="M106" s="228" t="s">
        <v>21</v>
      </c>
      <c r="N106" s="229" t="s">
        <v>46</v>
      </c>
      <c r="O106" s="47"/>
      <c r="P106" s="230">
        <f>O106*H106</f>
        <v>0</v>
      </c>
      <c r="Q106" s="230">
        <v>0</v>
      </c>
      <c r="R106" s="230">
        <f>Q106*H106</f>
        <v>0</v>
      </c>
      <c r="S106" s="230">
        <v>0</v>
      </c>
      <c r="T106" s="231">
        <f>S106*H106</f>
        <v>0</v>
      </c>
      <c r="AR106" s="24" t="s">
        <v>154</v>
      </c>
      <c r="AT106" s="24" t="s">
        <v>149</v>
      </c>
      <c r="AU106" s="24" t="s">
        <v>85</v>
      </c>
      <c r="AY106" s="24" t="s">
        <v>146</v>
      </c>
      <c r="BE106" s="232">
        <f>IF(N106="základní",J106,0)</f>
        <v>0</v>
      </c>
      <c r="BF106" s="232">
        <f>IF(N106="snížená",J106,0)</f>
        <v>0</v>
      </c>
      <c r="BG106" s="232">
        <f>IF(N106="zákl. přenesená",J106,0)</f>
        <v>0</v>
      </c>
      <c r="BH106" s="232">
        <f>IF(N106="sníž. přenesená",J106,0)</f>
        <v>0</v>
      </c>
      <c r="BI106" s="232">
        <f>IF(N106="nulová",J106,0)</f>
        <v>0</v>
      </c>
      <c r="BJ106" s="24" t="s">
        <v>83</v>
      </c>
      <c r="BK106" s="232">
        <f>ROUND(I106*H106,2)</f>
        <v>0</v>
      </c>
      <c r="BL106" s="24" t="s">
        <v>154</v>
      </c>
      <c r="BM106" s="24" t="s">
        <v>545</v>
      </c>
    </row>
    <row r="107" s="1" customFormat="1">
      <c r="B107" s="46"/>
      <c r="C107" s="74"/>
      <c r="D107" s="233" t="s">
        <v>156</v>
      </c>
      <c r="E107" s="74"/>
      <c r="F107" s="234" t="s">
        <v>247</v>
      </c>
      <c r="G107" s="74"/>
      <c r="H107" s="74"/>
      <c r="I107" s="191"/>
      <c r="J107" s="74"/>
      <c r="K107" s="74"/>
      <c r="L107" s="72"/>
      <c r="M107" s="235"/>
      <c r="N107" s="47"/>
      <c r="O107" s="47"/>
      <c r="P107" s="47"/>
      <c r="Q107" s="47"/>
      <c r="R107" s="47"/>
      <c r="S107" s="47"/>
      <c r="T107" s="95"/>
      <c r="AT107" s="24" t="s">
        <v>156</v>
      </c>
      <c r="AU107" s="24" t="s">
        <v>85</v>
      </c>
    </row>
    <row r="108" s="10" customFormat="1" ht="37.44" customHeight="1">
      <c r="B108" s="205"/>
      <c r="C108" s="206"/>
      <c r="D108" s="207" t="s">
        <v>74</v>
      </c>
      <c r="E108" s="208" t="s">
        <v>248</v>
      </c>
      <c r="F108" s="208" t="s">
        <v>249</v>
      </c>
      <c r="G108" s="206"/>
      <c r="H108" s="206"/>
      <c r="I108" s="209"/>
      <c r="J108" s="210">
        <f>BK108</f>
        <v>0</v>
      </c>
      <c r="K108" s="206"/>
      <c r="L108" s="211"/>
      <c r="M108" s="212"/>
      <c r="N108" s="213"/>
      <c r="O108" s="213"/>
      <c r="P108" s="214">
        <f>P109+P129+P147+P170+P172+P182+P192</f>
        <v>0</v>
      </c>
      <c r="Q108" s="213"/>
      <c r="R108" s="214">
        <f>R109+R129+R147+R170+R172+R182+R192</f>
        <v>0.74944999999999995</v>
      </c>
      <c r="S108" s="213"/>
      <c r="T108" s="215">
        <f>T109+T129+T147+T170+T172+T182+T192</f>
        <v>2.2443300000000002</v>
      </c>
      <c r="AR108" s="216" t="s">
        <v>85</v>
      </c>
      <c r="AT108" s="217" t="s">
        <v>74</v>
      </c>
      <c r="AU108" s="217" t="s">
        <v>75</v>
      </c>
      <c r="AY108" s="216" t="s">
        <v>146</v>
      </c>
      <c r="BK108" s="218">
        <f>BK109+BK129+BK147+BK170+BK172+BK182+BK192</f>
        <v>0</v>
      </c>
    </row>
    <row r="109" s="10" customFormat="1" ht="19.92" customHeight="1">
      <c r="B109" s="205"/>
      <c r="C109" s="206"/>
      <c r="D109" s="207" t="s">
        <v>74</v>
      </c>
      <c r="E109" s="219" t="s">
        <v>546</v>
      </c>
      <c r="F109" s="219" t="s">
        <v>547</v>
      </c>
      <c r="G109" s="206"/>
      <c r="H109" s="206"/>
      <c r="I109" s="209"/>
      <c r="J109" s="220">
        <f>BK109</f>
        <v>0</v>
      </c>
      <c r="K109" s="206"/>
      <c r="L109" s="211"/>
      <c r="M109" s="212"/>
      <c r="N109" s="213"/>
      <c r="O109" s="213"/>
      <c r="P109" s="214">
        <f>SUM(P110:P128)</f>
        <v>0</v>
      </c>
      <c r="Q109" s="213"/>
      <c r="R109" s="214">
        <f>SUM(R110:R128)</f>
        <v>0.059859999999999997</v>
      </c>
      <c r="S109" s="213"/>
      <c r="T109" s="215">
        <f>SUM(T110:T128)</f>
        <v>1.1539300000000001</v>
      </c>
      <c r="AR109" s="216" t="s">
        <v>85</v>
      </c>
      <c r="AT109" s="217" t="s">
        <v>74</v>
      </c>
      <c r="AU109" s="217" t="s">
        <v>83</v>
      </c>
      <c r="AY109" s="216" t="s">
        <v>146</v>
      </c>
      <c r="BK109" s="218">
        <f>SUM(BK110:BK128)</f>
        <v>0</v>
      </c>
    </row>
    <row r="110" s="1" customFormat="1" ht="25.5" customHeight="1">
      <c r="B110" s="46"/>
      <c r="C110" s="221" t="s">
        <v>154</v>
      </c>
      <c r="D110" s="221" t="s">
        <v>149</v>
      </c>
      <c r="E110" s="222" t="s">
        <v>548</v>
      </c>
      <c r="F110" s="223" t="s">
        <v>549</v>
      </c>
      <c r="G110" s="224" t="s">
        <v>255</v>
      </c>
      <c r="H110" s="225">
        <v>33</v>
      </c>
      <c r="I110" s="226"/>
      <c r="J110" s="227">
        <f>ROUND(I110*H110,2)</f>
        <v>0</v>
      </c>
      <c r="K110" s="223" t="s">
        <v>153</v>
      </c>
      <c r="L110" s="72"/>
      <c r="M110" s="228" t="s">
        <v>21</v>
      </c>
      <c r="N110" s="229" t="s">
        <v>46</v>
      </c>
      <c r="O110" s="47"/>
      <c r="P110" s="230">
        <f>O110*H110</f>
        <v>0</v>
      </c>
      <c r="Q110" s="230">
        <v>0</v>
      </c>
      <c r="R110" s="230">
        <f>Q110*H110</f>
        <v>0</v>
      </c>
      <c r="S110" s="230">
        <v>0.03065</v>
      </c>
      <c r="T110" s="231">
        <f>S110*H110</f>
        <v>1.01145</v>
      </c>
      <c r="AR110" s="24" t="s">
        <v>243</v>
      </c>
      <c r="AT110" s="24" t="s">
        <v>149</v>
      </c>
      <c r="AU110" s="24" t="s">
        <v>85</v>
      </c>
      <c r="AY110" s="24" t="s">
        <v>146</v>
      </c>
      <c r="BE110" s="232">
        <f>IF(N110="základní",J110,0)</f>
        <v>0</v>
      </c>
      <c r="BF110" s="232">
        <f>IF(N110="snížená",J110,0)</f>
        <v>0</v>
      </c>
      <c r="BG110" s="232">
        <f>IF(N110="zákl. přenesená",J110,0)</f>
        <v>0</v>
      </c>
      <c r="BH110" s="232">
        <f>IF(N110="sníž. přenesená",J110,0)</f>
        <v>0</v>
      </c>
      <c r="BI110" s="232">
        <f>IF(N110="nulová",J110,0)</f>
        <v>0</v>
      </c>
      <c r="BJ110" s="24" t="s">
        <v>83</v>
      </c>
      <c r="BK110" s="232">
        <f>ROUND(I110*H110,2)</f>
        <v>0</v>
      </c>
      <c r="BL110" s="24" t="s">
        <v>243</v>
      </c>
      <c r="BM110" s="24" t="s">
        <v>550</v>
      </c>
    </row>
    <row r="111" s="1" customFormat="1" ht="16.5" customHeight="1">
      <c r="B111" s="46"/>
      <c r="C111" s="221" t="s">
        <v>185</v>
      </c>
      <c r="D111" s="221" t="s">
        <v>149</v>
      </c>
      <c r="E111" s="222" t="s">
        <v>551</v>
      </c>
      <c r="F111" s="223" t="s">
        <v>552</v>
      </c>
      <c r="G111" s="224" t="s">
        <v>268</v>
      </c>
      <c r="H111" s="225">
        <v>3</v>
      </c>
      <c r="I111" s="226"/>
      <c r="J111" s="227">
        <f>ROUND(I111*H111,2)</f>
        <v>0</v>
      </c>
      <c r="K111" s="223" t="s">
        <v>153</v>
      </c>
      <c r="L111" s="72"/>
      <c r="M111" s="228" t="s">
        <v>21</v>
      </c>
      <c r="N111" s="229" t="s">
        <v>46</v>
      </c>
      <c r="O111" s="47"/>
      <c r="P111" s="230">
        <f>O111*H111</f>
        <v>0</v>
      </c>
      <c r="Q111" s="230">
        <v>0.0020200000000000001</v>
      </c>
      <c r="R111" s="230">
        <f>Q111*H111</f>
        <v>0.0060600000000000003</v>
      </c>
      <c r="S111" s="230">
        <v>0</v>
      </c>
      <c r="T111" s="231">
        <f>S111*H111</f>
        <v>0</v>
      </c>
      <c r="AR111" s="24" t="s">
        <v>243</v>
      </c>
      <c r="AT111" s="24" t="s">
        <v>149</v>
      </c>
      <c r="AU111" s="24" t="s">
        <v>85</v>
      </c>
      <c r="AY111" s="24" t="s">
        <v>146</v>
      </c>
      <c r="BE111" s="232">
        <f>IF(N111="základní",J111,0)</f>
        <v>0</v>
      </c>
      <c r="BF111" s="232">
        <f>IF(N111="snížená",J111,0)</f>
        <v>0</v>
      </c>
      <c r="BG111" s="232">
        <f>IF(N111="zákl. přenesená",J111,0)</f>
        <v>0</v>
      </c>
      <c r="BH111" s="232">
        <f>IF(N111="sníž. přenesená",J111,0)</f>
        <v>0</v>
      </c>
      <c r="BI111" s="232">
        <f>IF(N111="nulová",J111,0)</f>
        <v>0</v>
      </c>
      <c r="BJ111" s="24" t="s">
        <v>83</v>
      </c>
      <c r="BK111" s="232">
        <f>ROUND(I111*H111,2)</f>
        <v>0</v>
      </c>
      <c r="BL111" s="24" t="s">
        <v>243</v>
      </c>
      <c r="BM111" s="24" t="s">
        <v>553</v>
      </c>
    </row>
    <row r="112" s="1" customFormat="1" ht="16.5" customHeight="1">
      <c r="B112" s="46"/>
      <c r="C112" s="221" t="s">
        <v>147</v>
      </c>
      <c r="D112" s="221" t="s">
        <v>149</v>
      </c>
      <c r="E112" s="222" t="s">
        <v>554</v>
      </c>
      <c r="F112" s="223" t="s">
        <v>555</v>
      </c>
      <c r="G112" s="224" t="s">
        <v>268</v>
      </c>
      <c r="H112" s="225">
        <v>3</v>
      </c>
      <c r="I112" s="226"/>
      <c r="J112" s="227">
        <f>ROUND(I112*H112,2)</f>
        <v>0</v>
      </c>
      <c r="K112" s="223" t="s">
        <v>153</v>
      </c>
      <c r="L112" s="72"/>
      <c r="M112" s="228" t="s">
        <v>21</v>
      </c>
      <c r="N112" s="229" t="s">
        <v>46</v>
      </c>
      <c r="O112" s="47"/>
      <c r="P112" s="230">
        <f>O112*H112</f>
        <v>0</v>
      </c>
      <c r="Q112" s="230">
        <v>0</v>
      </c>
      <c r="R112" s="230">
        <f>Q112*H112</f>
        <v>0</v>
      </c>
      <c r="S112" s="230">
        <v>0</v>
      </c>
      <c r="T112" s="231">
        <f>S112*H112</f>
        <v>0</v>
      </c>
      <c r="AR112" s="24" t="s">
        <v>243</v>
      </c>
      <c r="AT112" s="24" t="s">
        <v>149</v>
      </c>
      <c r="AU112" s="24" t="s">
        <v>85</v>
      </c>
      <c r="AY112" s="24" t="s">
        <v>146</v>
      </c>
      <c r="BE112" s="232">
        <f>IF(N112="základní",J112,0)</f>
        <v>0</v>
      </c>
      <c r="BF112" s="232">
        <f>IF(N112="snížená",J112,0)</f>
        <v>0</v>
      </c>
      <c r="BG112" s="232">
        <f>IF(N112="zákl. přenesená",J112,0)</f>
        <v>0</v>
      </c>
      <c r="BH112" s="232">
        <f>IF(N112="sníž. přenesená",J112,0)</f>
        <v>0</v>
      </c>
      <c r="BI112" s="232">
        <f>IF(N112="nulová",J112,0)</f>
        <v>0</v>
      </c>
      <c r="BJ112" s="24" t="s">
        <v>83</v>
      </c>
      <c r="BK112" s="232">
        <f>ROUND(I112*H112,2)</f>
        <v>0</v>
      </c>
      <c r="BL112" s="24" t="s">
        <v>243</v>
      </c>
      <c r="BM112" s="24" t="s">
        <v>556</v>
      </c>
    </row>
    <row r="113" s="1" customFormat="1" ht="25.5" customHeight="1">
      <c r="B113" s="46"/>
      <c r="C113" s="221" t="s">
        <v>195</v>
      </c>
      <c r="D113" s="221" t="s">
        <v>149</v>
      </c>
      <c r="E113" s="222" t="s">
        <v>557</v>
      </c>
      <c r="F113" s="223" t="s">
        <v>558</v>
      </c>
      <c r="G113" s="224" t="s">
        <v>255</v>
      </c>
      <c r="H113" s="225">
        <v>17</v>
      </c>
      <c r="I113" s="226"/>
      <c r="J113" s="227">
        <f>ROUND(I113*H113,2)</f>
        <v>0</v>
      </c>
      <c r="K113" s="223" t="s">
        <v>153</v>
      </c>
      <c r="L113" s="72"/>
      <c r="M113" s="228" t="s">
        <v>21</v>
      </c>
      <c r="N113" s="229" t="s">
        <v>46</v>
      </c>
      <c r="O113" s="47"/>
      <c r="P113" s="230">
        <f>O113*H113</f>
        <v>0</v>
      </c>
      <c r="Q113" s="230">
        <v>0</v>
      </c>
      <c r="R113" s="230">
        <f>Q113*H113</f>
        <v>0</v>
      </c>
      <c r="S113" s="230">
        <v>0.00198</v>
      </c>
      <c r="T113" s="231">
        <f>S113*H113</f>
        <v>0.033660000000000002</v>
      </c>
      <c r="AR113" s="24" t="s">
        <v>243</v>
      </c>
      <c r="AT113" s="24" t="s">
        <v>149</v>
      </c>
      <c r="AU113" s="24" t="s">
        <v>85</v>
      </c>
      <c r="AY113" s="24" t="s">
        <v>146</v>
      </c>
      <c r="BE113" s="232">
        <f>IF(N113="základní",J113,0)</f>
        <v>0</v>
      </c>
      <c r="BF113" s="232">
        <f>IF(N113="snížená",J113,0)</f>
        <v>0</v>
      </c>
      <c r="BG113" s="232">
        <f>IF(N113="zákl. přenesená",J113,0)</f>
        <v>0</v>
      </c>
      <c r="BH113" s="232">
        <f>IF(N113="sníž. přenesená",J113,0)</f>
        <v>0</v>
      </c>
      <c r="BI113" s="232">
        <f>IF(N113="nulová",J113,0)</f>
        <v>0</v>
      </c>
      <c r="BJ113" s="24" t="s">
        <v>83</v>
      </c>
      <c r="BK113" s="232">
        <f>ROUND(I113*H113,2)</f>
        <v>0</v>
      </c>
      <c r="BL113" s="24" t="s">
        <v>243</v>
      </c>
      <c r="BM113" s="24" t="s">
        <v>559</v>
      </c>
    </row>
    <row r="114" s="1" customFormat="1" ht="16.5" customHeight="1">
      <c r="B114" s="46"/>
      <c r="C114" s="221" t="s">
        <v>200</v>
      </c>
      <c r="D114" s="221" t="s">
        <v>149</v>
      </c>
      <c r="E114" s="222" t="s">
        <v>560</v>
      </c>
      <c r="F114" s="223" t="s">
        <v>561</v>
      </c>
      <c r="G114" s="224" t="s">
        <v>255</v>
      </c>
      <c r="H114" s="225">
        <v>3</v>
      </c>
      <c r="I114" s="226"/>
      <c r="J114" s="227">
        <f>ROUND(I114*H114,2)</f>
        <v>0</v>
      </c>
      <c r="K114" s="223" t="s">
        <v>153</v>
      </c>
      <c r="L114" s="72"/>
      <c r="M114" s="228" t="s">
        <v>21</v>
      </c>
      <c r="N114" s="229" t="s">
        <v>46</v>
      </c>
      <c r="O114" s="47"/>
      <c r="P114" s="230">
        <f>O114*H114</f>
        <v>0</v>
      </c>
      <c r="Q114" s="230">
        <v>0.00055999999999999995</v>
      </c>
      <c r="R114" s="230">
        <f>Q114*H114</f>
        <v>0.0016799999999999999</v>
      </c>
      <c r="S114" s="230">
        <v>0</v>
      </c>
      <c r="T114" s="231">
        <f>S114*H114</f>
        <v>0</v>
      </c>
      <c r="AR114" s="24" t="s">
        <v>243</v>
      </c>
      <c r="AT114" s="24" t="s">
        <v>149</v>
      </c>
      <c r="AU114" s="24" t="s">
        <v>85</v>
      </c>
      <c r="AY114" s="24" t="s">
        <v>146</v>
      </c>
      <c r="BE114" s="232">
        <f>IF(N114="základní",J114,0)</f>
        <v>0</v>
      </c>
      <c r="BF114" s="232">
        <f>IF(N114="snížená",J114,0)</f>
        <v>0</v>
      </c>
      <c r="BG114" s="232">
        <f>IF(N114="zákl. přenesená",J114,0)</f>
        <v>0</v>
      </c>
      <c r="BH114" s="232">
        <f>IF(N114="sníž. přenesená",J114,0)</f>
        <v>0</v>
      </c>
      <c r="BI114" s="232">
        <f>IF(N114="nulová",J114,0)</f>
        <v>0</v>
      </c>
      <c r="BJ114" s="24" t="s">
        <v>83</v>
      </c>
      <c r="BK114" s="232">
        <f>ROUND(I114*H114,2)</f>
        <v>0</v>
      </c>
      <c r="BL114" s="24" t="s">
        <v>243</v>
      </c>
      <c r="BM114" s="24" t="s">
        <v>562</v>
      </c>
    </row>
    <row r="115" s="1" customFormat="1" ht="16.5" customHeight="1">
      <c r="B115" s="46"/>
      <c r="C115" s="221" t="s">
        <v>193</v>
      </c>
      <c r="D115" s="221" t="s">
        <v>149</v>
      </c>
      <c r="E115" s="222" t="s">
        <v>563</v>
      </c>
      <c r="F115" s="223" t="s">
        <v>564</v>
      </c>
      <c r="G115" s="224" t="s">
        <v>255</v>
      </c>
      <c r="H115" s="225">
        <v>35</v>
      </c>
      <c r="I115" s="226"/>
      <c r="J115" s="227">
        <f>ROUND(I115*H115,2)</f>
        <v>0</v>
      </c>
      <c r="K115" s="223" t="s">
        <v>153</v>
      </c>
      <c r="L115" s="72"/>
      <c r="M115" s="228" t="s">
        <v>21</v>
      </c>
      <c r="N115" s="229" t="s">
        <v>46</v>
      </c>
      <c r="O115" s="47"/>
      <c r="P115" s="230">
        <f>O115*H115</f>
        <v>0</v>
      </c>
      <c r="Q115" s="230">
        <v>0.0012099999999999999</v>
      </c>
      <c r="R115" s="230">
        <f>Q115*H115</f>
        <v>0.042349999999999999</v>
      </c>
      <c r="S115" s="230">
        <v>0</v>
      </c>
      <c r="T115" s="231">
        <f>S115*H115</f>
        <v>0</v>
      </c>
      <c r="AR115" s="24" t="s">
        <v>243</v>
      </c>
      <c r="AT115" s="24" t="s">
        <v>149</v>
      </c>
      <c r="AU115" s="24" t="s">
        <v>85</v>
      </c>
      <c r="AY115" s="24" t="s">
        <v>146</v>
      </c>
      <c r="BE115" s="232">
        <f>IF(N115="základní",J115,0)</f>
        <v>0</v>
      </c>
      <c r="BF115" s="232">
        <f>IF(N115="snížená",J115,0)</f>
        <v>0</v>
      </c>
      <c r="BG115" s="232">
        <f>IF(N115="zákl. přenesená",J115,0)</f>
        <v>0</v>
      </c>
      <c r="BH115" s="232">
        <f>IF(N115="sníž. přenesená",J115,0)</f>
        <v>0</v>
      </c>
      <c r="BI115" s="232">
        <f>IF(N115="nulová",J115,0)</f>
        <v>0</v>
      </c>
      <c r="BJ115" s="24" t="s">
        <v>83</v>
      </c>
      <c r="BK115" s="232">
        <f>ROUND(I115*H115,2)</f>
        <v>0</v>
      </c>
      <c r="BL115" s="24" t="s">
        <v>243</v>
      </c>
      <c r="BM115" s="24" t="s">
        <v>565</v>
      </c>
    </row>
    <row r="116" s="1" customFormat="1" ht="16.5" customHeight="1">
      <c r="B116" s="46"/>
      <c r="C116" s="221" t="s">
        <v>209</v>
      </c>
      <c r="D116" s="221" t="s">
        <v>149</v>
      </c>
      <c r="E116" s="222" t="s">
        <v>566</v>
      </c>
      <c r="F116" s="223" t="s">
        <v>567</v>
      </c>
      <c r="G116" s="224" t="s">
        <v>255</v>
      </c>
      <c r="H116" s="225">
        <v>6</v>
      </c>
      <c r="I116" s="226"/>
      <c r="J116" s="227">
        <f>ROUND(I116*H116,2)</f>
        <v>0</v>
      </c>
      <c r="K116" s="223" t="s">
        <v>153</v>
      </c>
      <c r="L116" s="72"/>
      <c r="M116" s="228" t="s">
        <v>21</v>
      </c>
      <c r="N116" s="229" t="s">
        <v>46</v>
      </c>
      <c r="O116" s="47"/>
      <c r="P116" s="230">
        <f>O116*H116</f>
        <v>0</v>
      </c>
      <c r="Q116" s="230">
        <v>0.00029</v>
      </c>
      <c r="R116" s="230">
        <f>Q116*H116</f>
        <v>0.00174</v>
      </c>
      <c r="S116" s="230">
        <v>0</v>
      </c>
      <c r="T116" s="231">
        <f>S116*H116</f>
        <v>0</v>
      </c>
      <c r="AR116" s="24" t="s">
        <v>243</v>
      </c>
      <c r="AT116" s="24" t="s">
        <v>149</v>
      </c>
      <c r="AU116" s="24" t="s">
        <v>85</v>
      </c>
      <c r="AY116" s="24" t="s">
        <v>146</v>
      </c>
      <c r="BE116" s="232">
        <f>IF(N116="základní",J116,0)</f>
        <v>0</v>
      </c>
      <c r="BF116" s="232">
        <f>IF(N116="snížená",J116,0)</f>
        <v>0</v>
      </c>
      <c r="BG116" s="232">
        <f>IF(N116="zákl. přenesená",J116,0)</f>
        <v>0</v>
      </c>
      <c r="BH116" s="232">
        <f>IF(N116="sníž. přenesená",J116,0)</f>
        <v>0</v>
      </c>
      <c r="BI116" s="232">
        <f>IF(N116="nulová",J116,0)</f>
        <v>0</v>
      </c>
      <c r="BJ116" s="24" t="s">
        <v>83</v>
      </c>
      <c r="BK116" s="232">
        <f>ROUND(I116*H116,2)</f>
        <v>0</v>
      </c>
      <c r="BL116" s="24" t="s">
        <v>243</v>
      </c>
      <c r="BM116" s="24" t="s">
        <v>568</v>
      </c>
    </row>
    <row r="117" s="1" customFormat="1" ht="16.5" customHeight="1">
      <c r="B117" s="46"/>
      <c r="C117" s="221" t="s">
        <v>214</v>
      </c>
      <c r="D117" s="221" t="s">
        <v>149</v>
      </c>
      <c r="E117" s="222" t="s">
        <v>569</v>
      </c>
      <c r="F117" s="223" t="s">
        <v>570</v>
      </c>
      <c r="G117" s="224" t="s">
        <v>255</v>
      </c>
      <c r="H117" s="225">
        <v>12</v>
      </c>
      <c r="I117" s="226"/>
      <c r="J117" s="227">
        <f>ROUND(I117*H117,2)</f>
        <v>0</v>
      </c>
      <c r="K117" s="223" t="s">
        <v>153</v>
      </c>
      <c r="L117" s="72"/>
      <c r="M117" s="228" t="s">
        <v>21</v>
      </c>
      <c r="N117" s="229" t="s">
        <v>46</v>
      </c>
      <c r="O117" s="47"/>
      <c r="P117" s="230">
        <f>O117*H117</f>
        <v>0</v>
      </c>
      <c r="Q117" s="230">
        <v>0.00035</v>
      </c>
      <c r="R117" s="230">
        <f>Q117*H117</f>
        <v>0.0041999999999999997</v>
      </c>
      <c r="S117" s="230">
        <v>0</v>
      </c>
      <c r="T117" s="231">
        <f>S117*H117</f>
        <v>0</v>
      </c>
      <c r="AR117" s="24" t="s">
        <v>243</v>
      </c>
      <c r="AT117" s="24" t="s">
        <v>149</v>
      </c>
      <c r="AU117" s="24" t="s">
        <v>85</v>
      </c>
      <c r="AY117" s="24" t="s">
        <v>146</v>
      </c>
      <c r="BE117" s="232">
        <f>IF(N117="základní",J117,0)</f>
        <v>0</v>
      </c>
      <c r="BF117" s="232">
        <f>IF(N117="snížená",J117,0)</f>
        <v>0</v>
      </c>
      <c r="BG117" s="232">
        <f>IF(N117="zákl. přenesená",J117,0)</f>
        <v>0</v>
      </c>
      <c r="BH117" s="232">
        <f>IF(N117="sníž. přenesená",J117,0)</f>
        <v>0</v>
      </c>
      <c r="BI117" s="232">
        <f>IF(N117="nulová",J117,0)</f>
        <v>0</v>
      </c>
      <c r="BJ117" s="24" t="s">
        <v>83</v>
      </c>
      <c r="BK117" s="232">
        <f>ROUND(I117*H117,2)</f>
        <v>0</v>
      </c>
      <c r="BL117" s="24" t="s">
        <v>243</v>
      </c>
      <c r="BM117" s="24" t="s">
        <v>571</v>
      </c>
    </row>
    <row r="118" s="1" customFormat="1" ht="25.5" customHeight="1">
      <c r="B118" s="46"/>
      <c r="C118" s="221" t="s">
        <v>221</v>
      </c>
      <c r="D118" s="221" t="s">
        <v>149</v>
      </c>
      <c r="E118" s="222" t="s">
        <v>572</v>
      </c>
      <c r="F118" s="223" t="s">
        <v>573</v>
      </c>
      <c r="G118" s="224" t="s">
        <v>268</v>
      </c>
      <c r="H118" s="225">
        <v>6</v>
      </c>
      <c r="I118" s="226"/>
      <c r="J118" s="227">
        <f>ROUND(I118*H118,2)</f>
        <v>0</v>
      </c>
      <c r="K118" s="223" t="s">
        <v>153</v>
      </c>
      <c r="L118" s="72"/>
      <c r="M118" s="228" t="s">
        <v>21</v>
      </c>
      <c r="N118" s="229" t="s">
        <v>46</v>
      </c>
      <c r="O118" s="47"/>
      <c r="P118" s="230">
        <f>O118*H118</f>
        <v>0</v>
      </c>
      <c r="Q118" s="230">
        <v>0</v>
      </c>
      <c r="R118" s="230">
        <f>Q118*H118</f>
        <v>0</v>
      </c>
      <c r="S118" s="230">
        <v>0</v>
      </c>
      <c r="T118" s="231">
        <f>S118*H118</f>
        <v>0</v>
      </c>
      <c r="AR118" s="24" t="s">
        <v>243</v>
      </c>
      <c r="AT118" s="24" t="s">
        <v>149</v>
      </c>
      <c r="AU118" s="24" t="s">
        <v>85</v>
      </c>
      <c r="AY118" s="24" t="s">
        <v>146</v>
      </c>
      <c r="BE118" s="232">
        <f>IF(N118="základní",J118,0)</f>
        <v>0</v>
      </c>
      <c r="BF118" s="232">
        <f>IF(N118="snížená",J118,0)</f>
        <v>0</v>
      </c>
      <c r="BG118" s="232">
        <f>IF(N118="zákl. přenesená",J118,0)</f>
        <v>0</v>
      </c>
      <c r="BH118" s="232">
        <f>IF(N118="sníž. přenesená",J118,0)</f>
        <v>0</v>
      </c>
      <c r="BI118" s="232">
        <f>IF(N118="nulová",J118,0)</f>
        <v>0</v>
      </c>
      <c r="BJ118" s="24" t="s">
        <v>83</v>
      </c>
      <c r="BK118" s="232">
        <f>ROUND(I118*H118,2)</f>
        <v>0</v>
      </c>
      <c r="BL118" s="24" t="s">
        <v>243</v>
      </c>
      <c r="BM118" s="24" t="s">
        <v>574</v>
      </c>
    </row>
    <row r="119" s="1" customFormat="1" ht="25.5" customHeight="1">
      <c r="B119" s="46"/>
      <c r="C119" s="221" t="s">
        <v>227</v>
      </c>
      <c r="D119" s="221" t="s">
        <v>149</v>
      </c>
      <c r="E119" s="222" t="s">
        <v>575</v>
      </c>
      <c r="F119" s="223" t="s">
        <v>576</v>
      </c>
      <c r="G119" s="224" t="s">
        <v>268</v>
      </c>
      <c r="H119" s="225">
        <v>6</v>
      </c>
      <c r="I119" s="226"/>
      <c r="J119" s="227">
        <f>ROUND(I119*H119,2)</f>
        <v>0</v>
      </c>
      <c r="K119" s="223" t="s">
        <v>153</v>
      </c>
      <c r="L119" s="72"/>
      <c r="M119" s="228" t="s">
        <v>21</v>
      </c>
      <c r="N119" s="229" t="s">
        <v>46</v>
      </c>
      <c r="O119" s="47"/>
      <c r="P119" s="230">
        <f>O119*H119</f>
        <v>0</v>
      </c>
      <c r="Q119" s="230">
        <v>0</v>
      </c>
      <c r="R119" s="230">
        <f>Q119*H119</f>
        <v>0</v>
      </c>
      <c r="S119" s="230">
        <v>0</v>
      </c>
      <c r="T119" s="231">
        <f>S119*H119</f>
        <v>0</v>
      </c>
      <c r="AR119" s="24" t="s">
        <v>243</v>
      </c>
      <c r="AT119" s="24" t="s">
        <v>149</v>
      </c>
      <c r="AU119" s="24" t="s">
        <v>85</v>
      </c>
      <c r="AY119" s="24" t="s">
        <v>146</v>
      </c>
      <c r="BE119" s="232">
        <f>IF(N119="základní",J119,0)</f>
        <v>0</v>
      </c>
      <c r="BF119" s="232">
        <f>IF(N119="snížená",J119,0)</f>
        <v>0</v>
      </c>
      <c r="BG119" s="232">
        <f>IF(N119="zákl. přenesená",J119,0)</f>
        <v>0</v>
      </c>
      <c r="BH119" s="232">
        <f>IF(N119="sníž. přenesená",J119,0)</f>
        <v>0</v>
      </c>
      <c r="BI119" s="232">
        <f>IF(N119="nulová",J119,0)</f>
        <v>0</v>
      </c>
      <c r="BJ119" s="24" t="s">
        <v>83</v>
      </c>
      <c r="BK119" s="232">
        <f>ROUND(I119*H119,2)</f>
        <v>0</v>
      </c>
      <c r="BL119" s="24" t="s">
        <v>243</v>
      </c>
      <c r="BM119" s="24" t="s">
        <v>577</v>
      </c>
    </row>
    <row r="120" s="1" customFormat="1" ht="25.5" customHeight="1">
      <c r="B120" s="46"/>
      <c r="C120" s="221" t="s">
        <v>578</v>
      </c>
      <c r="D120" s="221" t="s">
        <v>149</v>
      </c>
      <c r="E120" s="222" t="s">
        <v>579</v>
      </c>
      <c r="F120" s="223" t="s">
        <v>580</v>
      </c>
      <c r="G120" s="224" t="s">
        <v>268</v>
      </c>
      <c r="H120" s="225">
        <v>1</v>
      </c>
      <c r="I120" s="226"/>
      <c r="J120" s="227">
        <f>ROUND(I120*H120,2)</f>
        <v>0</v>
      </c>
      <c r="K120" s="223" t="s">
        <v>153</v>
      </c>
      <c r="L120" s="72"/>
      <c r="M120" s="228" t="s">
        <v>21</v>
      </c>
      <c r="N120" s="229" t="s">
        <v>46</v>
      </c>
      <c r="O120" s="47"/>
      <c r="P120" s="230">
        <f>O120*H120</f>
        <v>0</v>
      </c>
      <c r="Q120" s="230">
        <v>0</v>
      </c>
      <c r="R120" s="230">
        <f>Q120*H120</f>
        <v>0</v>
      </c>
      <c r="S120" s="230">
        <v>0</v>
      </c>
      <c r="T120" s="231">
        <f>S120*H120</f>
        <v>0</v>
      </c>
      <c r="AR120" s="24" t="s">
        <v>243</v>
      </c>
      <c r="AT120" s="24" t="s">
        <v>149</v>
      </c>
      <c r="AU120" s="24" t="s">
        <v>85</v>
      </c>
      <c r="AY120" s="24" t="s">
        <v>146</v>
      </c>
      <c r="BE120" s="232">
        <f>IF(N120="základní",J120,0)</f>
        <v>0</v>
      </c>
      <c r="BF120" s="232">
        <f>IF(N120="snížená",J120,0)</f>
        <v>0</v>
      </c>
      <c r="BG120" s="232">
        <f>IF(N120="zákl. přenesená",J120,0)</f>
        <v>0</v>
      </c>
      <c r="BH120" s="232">
        <f>IF(N120="sníž. přenesená",J120,0)</f>
        <v>0</v>
      </c>
      <c r="BI120" s="232">
        <f>IF(N120="nulová",J120,0)</f>
        <v>0</v>
      </c>
      <c r="BJ120" s="24" t="s">
        <v>83</v>
      </c>
      <c r="BK120" s="232">
        <f>ROUND(I120*H120,2)</f>
        <v>0</v>
      </c>
      <c r="BL120" s="24" t="s">
        <v>243</v>
      </c>
      <c r="BM120" s="24" t="s">
        <v>581</v>
      </c>
    </row>
    <row r="121" s="1" customFormat="1" ht="25.5" customHeight="1">
      <c r="B121" s="46"/>
      <c r="C121" s="221" t="s">
        <v>232</v>
      </c>
      <c r="D121" s="221" t="s">
        <v>149</v>
      </c>
      <c r="E121" s="222" t="s">
        <v>582</v>
      </c>
      <c r="F121" s="223" t="s">
        <v>583</v>
      </c>
      <c r="G121" s="224" t="s">
        <v>268</v>
      </c>
      <c r="H121" s="225">
        <v>11</v>
      </c>
      <c r="I121" s="226"/>
      <c r="J121" s="227">
        <f>ROUND(I121*H121,2)</f>
        <v>0</v>
      </c>
      <c r="K121" s="223" t="s">
        <v>153</v>
      </c>
      <c r="L121" s="72"/>
      <c r="M121" s="228" t="s">
        <v>21</v>
      </c>
      <c r="N121" s="229" t="s">
        <v>46</v>
      </c>
      <c r="O121" s="47"/>
      <c r="P121" s="230">
        <f>O121*H121</f>
        <v>0</v>
      </c>
      <c r="Q121" s="230">
        <v>0</v>
      </c>
      <c r="R121" s="230">
        <f>Q121*H121</f>
        <v>0</v>
      </c>
      <c r="S121" s="230">
        <v>0</v>
      </c>
      <c r="T121" s="231">
        <f>S121*H121</f>
        <v>0</v>
      </c>
      <c r="AR121" s="24" t="s">
        <v>243</v>
      </c>
      <c r="AT121" s="24" t="s">
        <v>149</v>
      </c>
      <c r="AU121" s="24" t="s">
        <v>85</v>
      </c>
      <c r="AY121" s="24" t="s">
        <v>146</v>
      </c>
      <c r="BE121" s="232">
        <f>IF(N121="základní",J121,0)</f>
        <v>0</v>
      </c>
      <c r="BF121" s="232">
        <f>IF(N121="snížená",J121,0)</f>
        <v>0</v>
      </c>
      <c r="BG121" s="232">
        <f>IF(N121="zákl. přenesená",J121,0)</f>
        <v>0</v>
      </c>
      <c r="BH121" s="232">
        <f>IF(N121="sníž. přenesená",J121,0)</f>
        <v>0</v>
      </c>
      <c r="BI121" s="232">
        <f>IF(N121="nulová",J121,0)</f>
        <v>0</v>
      </c>
      <c r="BJ121" s="24" t="s">
        <v>83</v>
      </c>
      <c r="BK121" s="232">
        <f>ROUND(I121*H121,2)</f>
        <v>0</v>
      </c>
      <c r="BL121" s="24" t="s">
        <v>243</v>
      </c>
      <c r="BM121" s="24" t="s">
        <v>584</v>
      </c>
    </row>
    <row r="122" s="1" customFormat="1" ht="25.5" customHeight="1">
      <c r="B122" s="46"/>
      <c r="C122" s="221" t="s">
        <v>10</v>
      </c>
      <c r="D122" s="221" t="s">
        <v>149</v>
      </c>
      <c r="E122" s="222" t="s">
        <v>585</v>
      </c>
      <c r="F122" s="223" t="s">
        <v>586</v>
      </c>
      <c r="G122" s="224" t="s">
        <v>268</v>
      </c>
      <c r="H122" s="225">
        <v>2</v>
      </c>
      <c r="I122" s="226"/>
      <c r="J122" s="227">
        <f>ROUND(I122*H122,2)</f>
        <v>0</v>
      </c>
      <c r="K122" s="223" t="s">
        <v>153</v>
      </c>
      <c r="L122" s="72"/>
      <c r="M122" s="228" t="s">
        <v>21</v>
      </c>
      <c r="N122" s="229" t="s">
        <v>46</v>
      </c>
      <c r="O122" s="47"/>
      <c r="P122" s="230">
        <f>O122*H122</f>
        <v>0</v>
      </c>
      <c r="Q122" s="230">
        <v>0</v>
      </c>
      <c r="R122" s="230">
        <f>Q122*H122</f>
        <v>0</v>
      </c>
      <c r="S122" s="230">
        <v>0.029610000000000001</v>
      </c>
      <c r="T122" s="231">
        <f>S122*H122</f>
        <v>0.059220000000000002</v>
      </c>
      <c r="AR122" s="24" t="s">
        <v>243</v>
      </c>
      <c r="AT122" s="24" t="s">
        <v>149</v>
      </c>
      <c r="AU122" s="24" t="s">
        <v>85</v>
      </c>
      <c r="AY122" s="24" t="s">
        <v>146</v>
      </c>
      <c r="BE122" s="232">
        <f>IF(N122="základní",J122,0)</f>
        <v>0</v>
      </c>
      <c r="BF122" s="232">
        <f>IF(N122="snížená",J122,0)</f>
        <v>0</v>
      </c>
      <c r="BG122" s="232">
        <f>IF(N122="zákl. přenesená",J122,0)</f>
        <v>0</v>
      </c>
      <c r="BH122" s="232">
        <f>IF(N122="sníž. přenesená",J122,0)</f>
        <v>0</v>
      </c>
      <c r="BI122" s="232">
        <f>IF(N122="nulová",J122,0)</f>
        <v>0</v>
      </c>
      <c r="BJ122" s="24" t="s">
        <v>83</v>
      </c>
      <c r="BK122" s="232">
        <f>ROUND(I122*H122,2)</f>
        <v>0</v>
      </c>
      <c r="BL122" s="24" t="s">
        <v>243</v>
      </c>
      <c r="BM122" s="24" t="s">
        <v>587</v>
      </c>
    </row>
    <row r="123" s="1" customFormat="1" ht="16.5" customHeight="1">
      <c r="B123" s="46"/>
      <c r="C123" s="221" t="s">
        <v>243</v>
      </c>
      <c r="D123" s="221" t="s">
        <v>149</v>
      </c>
      <c r="E123" s="222" t="s">
        <v>588</v>
      </c>
      <c r="F123" s="223" t="s">
        <v>589</v>
      </c>
      <c r="G123" s="224" t="s">
        <v>268</v>
      </c>
      <c r="H123" s="225">
        <v>2</v>
      </c>
      <c r="I123" s="226"/>
      <c r="J123" s="227">
        <f>ROUND(I123*H123,2)</f>
        <v>0</v>
      </c>
      <c r="K123" s="223" t="s">
        <v>153</v>
      </c>
      <c r="L123" s="72"/>
      <c r="M123" s="228" t="s">
        <v>21</v>
      </c>
      <c r="N123" s="229" t="s">
        <v>46</v>
      </c>
      <c r="O123" s="47"/>
      <c r="P123" s="230">
        <f>O123*H123</f>
        <v>0</v>
      </c>
      <c r="Q123" s="230">
        <v>0.00148</v>
      </c>
      <c r="R123" s="230">
        <f>Q123*H123</f>
        <v>0.00296</v>
      </c>
      <c r="S123" s="230">
        <v>0</v>
      </c>
      <c r="T123" s="231">
        <f>S123*H123</f>
        <v>0</v>
      </c>
      <c r="AR123" s="24" t="s">
        <v>243</v>
      </c>
      <c r="AT123" s="24" t="s">
        <v>149</v>
      </c>
      <c r="AU123" s="24" t="s">
        <v>85</v>
      </c>
      <c r="AY123" s="24" t="s">
        <v>146</v>
      </c>
      <c r="BE123" s="232">
        <f>IF(N123="základní",J123,0)</f>
        <v>0</v>
      </c>
      <c r="BF123" s="232">
        <f>IF(N123="snížená",J123,0)</f>
        <v>0</v>
      </c>
      <c r="BG123" s="232">
        <f>IF(N123="zákl. přenesená",J123,0)</f>
        <v>0</v>
      </c>
      <c r="BH123" s="232">
        <f>IF(N123="sníž. přenesená",J123,0)</f>
        <v>0</v>
      </c>
      <c r="BI123" s="232">
        <f>IF(N123="nulová",J123,0)</f>
        <v>0</v>
      </c>
      <c r="BJ123" s="24" t="s">
        <v>83</v>
      </c>
      <c r="BK123" s="232">
        <f>ROUND(I123*H123,2)</f>
        <v>0</v>
      </c>
      <c r="BL123" s="24" t="s">
        <v>243</v>
      </c>
      <c r="BM123" s="24" t="s">
        <v>590</v>
      </c>
    </row>
    <row r="124" s="1" customFormat="1" ht="16.5" customHeight="1">
      <c r="B124" s="46"/>
      <c r="C124" s="221" t="s">
        <v>252</v>
      </c>
      <c r="D124" s="221" t="s">
        <v>149</v>
      </c>
      <c r="E124" s="222" t="s">
        <v>591</v>
      </c>
      <c r="F124" s="223" t="s">
        <v>592</v>
      </c>
      <c r="G124" s="224" t="s">
        <v>268</v>
      </c>
      <c r="H124" s="225">
        <v>16</v>
      </c>
      <c r="I124" s="226"/>
      <c r="J124" s="227">
        <f>ROUND(I124*H124,2)</f>
        <v>0</v>
      </c>
      <c r="K124" s="223" t="s">
        <v>153</v>
      </c>
      <c r="L124" s="72"/>
      <c r="M124" s="228" t="s">
        <v>21</v>
      </c>
      <c r="N124" s="229" t="s">
        <v>46</v>
      </c>
      <c r="O124" s="47"/>
      <c r="P124" s="230">
        <f>O124*H124</f>
        <v>0</v>
      </c>
      <c r="Q124" s="230">
        <v>0</v>
      </c>
      <c r="R124" s="230">
        <f>Q124*H124</f>
        <v>0</v>
      </c>
      <c r="S124" s="230">
        <v>0.0030999999999999999</v>
      </c>
      <c r="T124" s="231">
        <f>S124*H124</f>
        <v>0.049599999999999998</v>
      </c>
      <c r="AR124" s="24" t="s">
        <v>243</v>
      </c>
      <c r="AT124" s="24" t="s">
        <v>149</v>
      </c>
      <c r="AU124" s="24" t="s">
        <v>85</v>
      </c>
      <c r="AY124" s="24" t="s">
        <v>146</v>
      </c>
      <c r="BE124" s="232">
        <f>IF(N124="základní",J124,0)</f>
        <v>0</v>
      </c>
      <c r="BF124" s="232">
        <f>IF(N124="snížená",J124,0)</f>
        <v>0</v>
      </c>
      <c r="BG124" s="232">
        <f>IF(N124="zákl. přenesená",J124,0)</f>
        <v>0</v>
      </c>
      <c r="BH124" s="232">
        <f>IF(N124="sníž. přenesená",J124,0)</f>
        <v>0</v>
      </c>
      <c r="BI124" s="232">
        <f>IF(N124="nulová",J124,0)</f>
        <v>0</v>
      </c>
      <c r="BJ124" s="24" t="s">
        <v>83</v>
      </c>
      <c r="BK124" s="232">
        <f>ROUND(I124*H124,2)</f>
        <v>0</v>
      </c>
      <c r="BL124" s="24" t="s">
        <v>243</v>
      </c>
      <c r="BM124" s="24" t="s">
        <v>593</v>
      </c>
    </row>
    <row r="125" s="1" customFormat="1" ht="16.5" customHeight="1">
      <c r="B125" s="46"/>
      <c r="C125" s="221" t="s">
        <v>258</v>
      </c>
      <c r="D125" s="221" t="s">
        <v>149</v>
      </c>
      <c r="E125" s="222" t="s">
        <v>594</v>
      </c>
      <c r="F125" s="223" t="s">
        <v>595</v>
      </c>
      <c r="G125" s="224" t="s">
        <v>268</v>
      </c>
      <c r="H125" s="225">
        <v>3</v>
      </c>
      <c r="I125" s="226"/>
      <c r="J125" s="227">
        <f>ROUND(I125*H125,2)</f>
        <v>0</v>
      </c>
      <c r="K125" s="223" t="s">
        <v>153</v>
      </c>
      <c r="L125" s="72"/>
      <c r="M125" s="228" t="s">
        <v>21</v>
      </c>
      <c r="N125" s="229" t="s">
        <v>46</v>
      </c>
      <c r="O125" s="47"/>
      <c r="P125" s="230">
        <f>O125*H125</f>
        <v>0</v>
      </c>
      <c r="Q125" s="230">
        <v>0.00029</v>
      </c>
      <c r="R125" s="230">
        <f>Q125*H125</f>
        <v>0.00087000000000000001</v>
      </c>
      <c r="S125" s="230">
        <v>0</v>
      </c>
      <c r="T125" s="231">
        <f>S125*H125</f>
        <v>0</v>
      </c>
      <c r="AR125" s="24" t="s">
        <v>243</v>
      </c>
      <c r="AT125" s="24" t="s">
        <v>149</v>
      </c>
      <c r="AU125" s="24" t="s">
        <v>85</v>
      </c>
      <c r="AY125" s="24" t="s">
        <v>146</v>
      </c>
      <c r="BE125" s="232">
        <f>IF(N125="základní",J125,0)</f>
        <v>0</v>
      </c>
      <c r="BF125" s="232">
        <f>IF(N125="snížená",J125,0)</f>
        <v>0</v>
      </c>
      <c r="BG125" s="232">
        <f>IF(N125="zákl. přenesená",J125,0)</f>
        <v>0</v>
      </c>
      <c r="BH125" s="232">
        <f>IF(N125="sníž. přenesená",J125,0)</f>
        <v>0</v>
      </c>
      <c r="BI125" s="232">
        <f>IF(N125="nulová",J125,0)</f>
        <v>0</v>
      </c>
      <c r="BJ125" s="24" t="s">
        <v>83</v>
      </c>
      <c r="BK125" s="232">
        <f>ROUND(I125*H125,2)</f>
        <v>0</v>
      </c>
      <c r="BL125" s="24" t="s">
        <v>243</v>
      </c>
      <c r="BM125" s="24" t="s">
        <v>596</v>
      </c>
    </row>
    <row r="126" s="1" customFormat="1" ht="16.5" customHeight="1">
      <c r="B126" s="46"/>
      <c r="C126" s="221" t="s">
        <v>265</v>
      </c>
      <c r="D126" s="221" t="s">
        <v>149</v>
      </c>
      <c r="E126" s="222" t="s">
        <v>597</v>
      </c>
      <c r="F126" s="223" t="s">
        <v>598</v>
      </c>
      <c r="G126" s="224" t="s">
        <v>255</v>
      </c>
      <c r="H126" s="225">
        <v>53</v>
      </c>
      <c r="I126" s="226"/>
      <c r="J126" s="227">
        <f>ROUND(I126*H126,2)</f>
        <v>0</v>
      </c>
      <c r="K126" s="223" t="s">
        <v>153</v>
      </c>
      <c r="L126" s="72"/>
      <c r="M126" s="228" t="s">
        <v>21</v>
      </c>
      <c r="N126" s="229" t="s">
        <v>46</v>
      </c>
      <c r="O126" s="47"/>
      <c r="P126" s="230">
        <f>O126*H126</f>
        <v>0</v>
      </c>
      <c r="Q126" s="230">
        <v>0</v>
      </c>
      <c r="R126" s="230">
        <f>Q126*H126</f>
        <v>0</v>
      </c>
      <c r="S126" s="230">
        <v>0</v>
      </c>
      <c r="T126" s="231">
        <f>S126*H126</f>
        <v>0</v>
      </c>
      <c r="AR126" s="24" t="s">
        <v>243</v>
      </c>
      <c r="AT126" s="24" t="s">
        <v>149</v>
      </c>
      <c r="AU126" s="24" t="s">
        <v>85</v>
      </c>
      <c r="AY126" s="24" t="s">
        <v>146</v>
      </c>
      <c r="BE126" s="232">
        <f>IF(N126="základní",J126,0)</f>
        <v>0</v>
      </c>
      <c r="BF126" s="232">
        <f>IF(N126="snížená",J126,0)</f>
        <v>0</v>
      </c>
      <c r="BG126" s="232">
        <f>IF(N126="zákl. přenesená",J126,0)</f>
        <v>0</v>
      </c>
      <c r="BH126" s="232">
        <f>IF(N126="sníž. přenesená",J126,0)</f>
        <v>0</v>
      </c>
      <c r="BI126" s="232">
        <f>IF(N126="nulová",J126,0)</f>
        <v>0</v>
      </c>
      <c r="BJ126" s="24" t="s">
        <v>83</v>
      </c>
      <c r="BK126" s="232">
        <f>ROUND(I126*H126,2)</f>
        <v>0</v>
      </c>
      <c r="BL126" s="24" t="s">
        <v>243</v>
      </c>
      <c r="BM126" s="24" t="s">
        <v>599</v>
      </c>
    </row>
    <row r="127" s="1" customFormat="1" ht="16.5" customHeight="1">
      <c r="B127" s="46"/>
      <c r="C127" s="221" t="s">
        <v>9</v>
      </c>
      <c r="D127" s="221" t="s">
        <v>149</v>
      </c>
      <c r="E127" s="222" t="s">
        <v>600</v>
      </c>
      <c r="F127" s="223" t="s">
        <v>601</v>
      </c>
      <c r="G127" s="224" t="s">
        <v>255</v>
      </c>
      <c r="H127" s="225">
        <v>12</v>
      </c>
      <c r="I127" s="226"/>
      <c r="J127" s="227">
        <f>ROUND(I127*H127,2)</f>
        <v>0</v>
      </c>
      <c r="K127" s="223" t="s">
        <v>153</v>
      </c>
      <c r="L127" s="72"/>
      <c r="M127" s="228" t="s">
        <v>21</v>
      </c>
      <c r="N127" s="229" t="s">
        <v>46</v>
      </c>
      <c r="O127" s="47"/>
      <c r="P127" s="230">
        <f>O127*H127</f>
        <v>0</v>
      </c>
      <c r="Q127" s="230">
        <v>0</v>
      </c>
      <c r="R127" s="230">
        <f>Q127*H127</f>
        <v>0</v>
      </c>
      <c r="S127" s="230">
        <v>0</v>
      </c>
      <c r="T127" s="231">
        <f>S127*H127</f>
        <v>0</v>
      </c>
      <c r="AR127" s="24" t="s">
        <v>243</v>
      </c>
      <c r="AT127" s="24" t="s">
        <v>149</v>
      </c>
      <c r="AU127" s="24" t="s">
        <v>85</v>
      </c>
      <c r="AY127" s="24" t="s">
        <v>146</v>
      </c>
      <c r="BE127" s="232">
        <f>IF(N127="základní",J127,0)</f>
        <v>0</v>
      </c>
      <c r="BF127" s="232">
        <f>IF(N127="snížená",J127,0)</f>
        <v>0</v>
      </c>
      <c r="BG127" s="232">
        <f>IF(N127="zákl. přenesená",J127,0)</f>
        <v>0</v>
      </c>
      <c r="BH127" s="232">
        <f>IF(N127="sníž. přenesená",J127,0)</f>
        <v>0</v>
      </c>
      <c r="BI127" s="232">
        <f>IF(N127="nulová",J127,0)</f>
        <v>0</v>
      </c>
      <c r="BJ127" s="24" t="s">
        <v>83</v>
      </c>
      <c r="BK127" s="232">
        <f>ROUND(I127*H127,2)</f>
        <v>0</v>
      </c>
      <c r="BL127" s="24" t="s">
        <v>243</v>
      </c>
      <c r="BM127" s="24" t="s">
        <v>602</v>
      </c>
    </row>
    <row r="128" s="1" customFormat="1" ht="38.25" customHeight="1">
      <c r="B128" s="46"/>
      <c r="C128" s="221" t="s">
        <v>280</v>
      </c>
      <c r="D128" s="221" t="s">
        <v>149</v>
      </c>
      <c r="E128" s="222" t="s">
        <v>603</v>
      </c>
      <c r="F128" s="223" t="s">
        <v>604</v>
      </c>
      <c r="G128" s="224" t="s">
        <v>224</v>
      </c>
      <c r="H128" s="225">
        <v>0.059999999999999998</v>
      </c>
      <c r="I128" s="226"/>
      <c r="J128" s="227">
        <f>ROUND(I128*H128,2)</f>
        <v>0</v>
      </c>
      <c r="K128" s="223" t="s">
        <v>153</v>
      </c>
      <c r="L128" s="72"/>
      <c r="M128" s="228" t="s">
        <v>21</v>
      </c>
      <c r="N128" s="229" t="s">
        <v>46</v>
      </c>
      <c r="O128" s="47"/>
      <c r="P128" s="230">
        <f>O128*H128</f>
        <v>0</v>
      </c>
      <c r="Q128" s="230">
        <v>0</v>
      </c>
      <c r="R128" s="230">
        <f>Q128*H128</f>
        <v>0</v>
      </c>
      <c r="S128" s="230">
        <v>0</v>
      </c>
      <c r="T128" s="231">
        <f>S128*H128</f>
        <v>0</v>
      </c>
      <c r="AR128" s="24" t="s">
        <v>243</v>
      </c>
      <c r="AT128" s="24" t="s">
        <v>149</v>
      </c>
      <c r="AU128" s="24" t="s">
        <v>85</v>
      </c>
      <c r="AY128" s="24" t="s">
        <v>146</v>
      </c>
      <c r="BE128" s="232">
        <f>IF(N128="základní",J128,0)</f>
        <v>0</v>
      </c>
      <c r="BF128" s="232">
        <f>IF(N128="snížená",J128,0)</f>
        <v>0</v>
      </c>
      <c r="BG128" s="232">
        <f>IF(N128="zákl. přenesená",J128,0)</f>
        <v>0</v>
      </c>
      <c r="BH128" s="232">
        <f>IF(N128="sníž. přenesená",J128,0)</f>
        <v>0</v>
      </c>
      <c r="BI128" s="232">
        <f>IF(N128="nulová",J128,0)</f>
        <v>0</v>
      </c>
      <c r="BJ128" s="24" t="s">
        <v>83</v>
      </c>
      <c r="BK128" s="232">
        <f>ROUND(I128*H128,2)</f>
        <v>0</v>
      </c>
      <c r="BL128" s="24" t="s">
        <v>243</v>
      </c>
      <c r="BM128" s="24" t="s">
        <v>605</v>
      </c>
    </row>
    <row r="129" s="10" customFormat="1" ht="29.88" customHeight="1">
      <c r="B129" s="205"/>
      <c r="C129" s="206"/>
      <c r="D129" s="207" t="s">
        <v>74</v>
      </c>
      <c r="E129" s="219" t="s">
        <v>606</v>
      </c>
      <c r="F129" s="219" t="s">
        <v>607</v>
      </c>
      <c r="G129" s="206"/>
      <c r="H129" s="206"/>
      <c r="I129" s="209"/>
      <c r="J129" s="220">
        <f>BK129</f>
        <v>0</v>
      </c>
      <c r="K129" s="206"/>
      <c r="L129" s="211"/>
      <c r="M129" s="212"/>
      <c r="N129" s="213"/>
      <c r="O129" s="213"/>
      <c r="P129" s="214">
        <f>SUM(P130:P146)</f>
        <v>0</v>
      </c>
      <c r="Q129" s="213"/>
      <c r="R129" s="214">
        <f>SUM(R130:R146)</f>
        <v>0.10699</v>
      </c>
      <c r="S129" s="213"/>
      <c r="T129" s="215">
        <f>SUM(T130:T146)</f>
        <v>0.41702</v>
      </c>
      <c r="AR129" s="216" t="s">
        <v>85</v>
      </c>
      <c r="AT129" s="217" t="s">
        <v>74</v>
      </c>
      <c r="AU129" s="217" t="s">
        <v>83</v>
      </c>
      <c r="AY129" s="216" t="s">
        <v>146</v>
      </c>
      <c r="BK129" s="218">
        <f>SUM(BK130:BK146)</f>
        <v>0</v>
      </c>
    </row>
    <row r="130" s="1" customFormat="1" ht="16.5" customHeight="1">
      <c r="B130" s="46"/>
      <c r="C130" s="221" t="s">
        <v>287</v>
      </c>
      <c r="D130" s="221" t="s">
        <v>149</v>
      </c>
      <c r="E130" s="222" t="s">
        <v>608</v>
      </c>
      <c r="F130" s="223" t="s">
        <v>609</v>
      </c>
      <c r="G130" s="224" t="s">
        <v>255</v>
      </c>
      <c r="H130" s="225">
        <v>25</v>
      </c>
      <c r="I130" s="226"/>
      <c r="J130" s="227">
        <f>ROUND(I130*H130,2)</f>
        <v>0</v>
      </c>
      <c r="K130" s="223" t="s">
        <v>153</v>
      </c>
      <c r="L130" s="72"/>
      <c r="M130" s="228" t="s">
        <v>21</v>
      </c>
      <c r="N130" s="229" t="s">
        <v>46</v>
      </c>
      <c r="O130" s="47"/>
      <c r="P130" s="230">
        <f>O130*H130</f>
        <v>0</v>
      </c>
      <c r="Q130" s="230">
        <v>0</v>
      </c>
      <c r="R130" s="230">
        <f>Q130*H130</f>
        <v>0</v>
      </c>
      <c r="S130" s="230">
        <v>0.0021299999999999999</v>
      </c>
      <c r="T130" s="231">
        <f>S130*H130</f>
        <v>0.053249999999999999</v>
      </c>
      <c r="AR130" s="24" t="s">
        <v>243</v>
      </c>
      <c r="AT130" s="24" t="s">
        <v>149</v>
      </c>
      <c r="AU130" s="24" t="s">
        <v>85</v>
      </c>
      <c r="AY130" s="24" t="s">
        <v>146</v>
      </c>
      <c r="BE130" s="232">
        <f>IF(N130="základní",J130,0)</f>
        <v>0</v>
      </c>
      <c r="BF130" s="232">
        <f>IF(N130="snížená",J130,0)</f>
        <v>0</v>
      </c>
      <c r="BG130" s="232">
        <f>IF(N130="zákl. přenesená",J130,0)</f>
        <v>0</v>
      </c>
      <c r="BH130" s="232">
        <f>IF(N130="sníž. přenesená",J130,0)</f>
        <v>0</v>
      </c>
      <c r="BI130" s="232">
        <f>IF(N130="nulová",J130,0)</f>
        <v>0</v>
      </c>
      <c r="BJ130" s="24" t="s">
        <v>83</v>
      </c>
      <c r="BK130" s="232">
        <f>ROUND(I130*H130,2)</f>
        <v>0</v>
      </c>
      <c r="BL130" s="24" t="s">
        <v>243</v>
      </c>
      <c r="BM130" s="24" t="s">
        <v>610</v>
      </c>
    </row>
    <row r="131" s="1" customFormat="1" ht="25.5" customHeight="1">
      <c r="B131" s="46"/>
      <c r="C131" s="221" t="s">
        <v>292</v>
      </c>
      <c r="D131" s="221" t="s">
        <v>149</v>
      </c>
      <c r="E131" s="222" t="s">
        <v>611</v>
      </c>
      <c r="F131" s="223" t="s">
        <v>612</v>
      </c>
      <c r="G131" s="224" t="s">
        <v>255</v>
      </c>
      <c r="H131" s="225">
        <v>70</v>
      </c>
      <c r="I131" s="226"/>
      <c r="J131" s="227">
        <f>ROUND(I131*H131,2)</f>
        <v>0</v>
      </c>
      <c r="K131" s="223" t="s">
        <v>153</v>
      </c>
      <c r="L131" s="72"/>
      <c r="M131" s="228" t="s">
        <v>21</v>
      </c>
      <c r="N131" s="229" t="s">
        <v>46</v>
      </c>
      <c r="O131" s="47"/>
      <c r="P131" s="230">
        <f>O131*H131</f>
        <v>0</v>
      </c>
      <c r="Q131" s="230">
        <v>0</v>
      </c>
      <c r="R131" s="230">
        <f>Q131*H131</f>
        <v>0</v>
      </c>
      <c r="S131" s="230">
        <v>0.0049699999999999996</v>
      </c>
      <c r="T131" s="231">
        <f>S131*H131</f>
        <v>0.34789999999999999</v>
      </c>
      <c r="AR131" s="24" t="s">
        <v>243</v>
      </c>
      <c r="AT131" s="24" t="s">
        <v>149</v>
      </c>
      <c r="AU131" s="24" t="s">
        <v>85</v>
      </c>
      <c r="AY131" s="24" t="s">
        <v>146</v>
      </c>
      <c r="BE131" s="232">
        <f>IF(N131="základní",J131,0)</f>
        <v>0</v>
      </c>
      <c r="BF131" s="232">
        <f>IF(N131="snížená",J131,0)</f>
        <v>0</v>
      </c>
      <c r="BG131" s="232">
        <f>IF(N131="zákl. přenesená",J131,0)</f>
        <v>0</v>
      </c>
      <c r="BH131" s="232">
        <f>IF(N131="sníž. přenesená",J131,0)</f>
        <v>0</v>
      </c>
      <c r="BI131" s="232">
        <f>IF(N131="nulová",J131,0)</f>
        <v>0</v>
      </c>
      <c r="BJ131" s="24" t="s">
        <v>83</v>
      </c>
      <c r="BK131" s="232">
        <f>ROUND(I131*H131,2)</f>
        <v>0</v>
      </c>
      <c r="BL131" s="24" t="s">
        <v>243</v>
      </c>
      <c r="BM131" s="24" t="s">
        <v>613</v>
      </c>
    </row>
    <row r="132" s="1" customFormat="1" ht="25.5" customHeight="1">
      <c r="B132" s="46"/>
      <c r="C132" s="221" t="s">
        <v>298</v>
      </c>
      <c r="D132" s="221" t="s">
        <v>149</v>
      </c>
      <c r="E132" s="222" t="s">
        <v>614</v>
      </c>
      <c r="F132" s="223" t="s">
        <v>615</v>
      </c>
      <c r="G132" s="224" t="s">
        <v>268</v>
      </c>
      <c r="H132" s="225">
        <v>2</v>
      </c>
      <c r="I132" s="226"/>
      <c r="J132" s="227">
        <f>ROUND(I132*H132,2)</f>
        <v>0</v>
      </c>
      <c r="K132" s="223" t="s">
        <v>153</v>
      </c>
      <c r="L132" s="72"/>
      <c r="M132" s="228" t="s">
        <v>21</v>
      </c>
      <c r="N132" s="229" t="s">
        <v>46</v>
      </c>
      <c r="O132" s="47"/>
      <c r="P132" s="230">
        <f>O132*H132</f>
        <v>0</v>
      </c>
      <c r="Q132" s="230">
        <v>0.00042999999999999999</v>
      </c>
      <c r="R132" s="230">
        <f>Q132*H132</f>
        <v>0.00085999999999999998</v>
      </c>
      <c r="S132" s="230">
        <v>0</v>
      </c>
      <c r="T132" s="231">
        <f>S132*H132</f>
        <v>0</v>
      </c>
      <c r="AR132" s="24" t="s">
        <v>243</v>
      </c>
      <c r="AT132" s="24" t="s">
        <v>149</v>
      </c>
      <c r="AU132" s="24" t="s">
        <v>85</v>
      </c>
      <c r="AY132" s="24" t="s">
        <v>146</v>
      </c>
      <c r="BE132" s="232">
        <f>IF(N132="základní",J132,0)</f>
        <v>0</v>
      </c>
      <c r="BF132" s="232">
        <f>IF(N132="snížená",J132,0)</f>
        <v>0</v>
      </c>
      <c r="BG132" s="232">
        <f>IF(N132="zákl. přenesená",J132,0)</f>
        <v>0</v>
      </c>
      <c r="BH132" s="232">
        <f>IF(N132="sníž. přenesená",J132,0)</f>
        <v>0</v>
      </c>
      <c r="BI132" s="232">
        <f>IF(N132="nulová",J132,0)</f>
        <v>0</v>
      </c>
      <c r="BJ132" s="24" t="s">
        <v>83</v>
      </c>
      <c r="BK132" s="232">
        <f>ROUND(I132*H132,2)</f>
        <v>0</v>
      </c>
      <c r="BL132" s="24" t="s">
        <v>243</v>
      </c>
      <c r="BM132" s="24" t="s">
        <v>616</v>
      </c>
    </row>
    <row r="133" s="1" customFormat="1" ht="25.5" customHeight="1">
      <c r="B133" s="46"/>
      <c r="C133" s="221" t="s">
        <v>302</v>
      </c>
      <c r="D133" s="221" t="s">
        <v>149</v>
      </c>
      <c r="E133" s="222" t="s">
        <v>617</v>
      </c>
      <c r="F133" s="223" t="s">
        <v>618</v>
      </c>
      <c r="G133" s="224" t="s">
        <v>268</v>
      </c>
      <c r="H133" s="225">
        <v>3</v>
      </c>
      <c r="I133" s="226"/>
      <c r="J133" s="227">
        <f>ROUND(I133*H133,2)</f>
        <v>0</v>
      </c>
      <c r="K133" s="223" t="s">
        <v>153</v>
      </c>
      <c r="L133" s="72"/>
      <c r="M133" s="228" t="s">
        <v>21</v>
      </c>
      <c r="N133" s="229" t="s">
        <v>46</v>
      </c>
      <c r="O133" s="47"/>
      <c r="P133" s="230">
        <f>O133*H133</f>
        <v>0</v>
      </c>
      <c r="Q133" s="230">
        <v>0.00155</v>
      </c>
      <c r="R133" s="230">
        <f>Q133*H133</f>
        <v>0.0046499999999999996</v>
      </c>
      <c r="S133" s="230">
        <v>0</v>
      </c>
      <c r="T133" s="231">
        <f>S133*H133</f>
        <v>0</v>
      </c>
      <c r="AR133" s="24" t="s">
        <v>243</v>
      </c>
      <c r="AT133" s="24" t="s">
        <v>149</v>
      </c>
      <c r="AU133" s="24" t="s">
        <v>85</v>
      </c>
      <c r="AY133" s="24" t="s">
        <v>146</v>
      </c>
      <c r="BE133" s="232">
        <f>IF(N133="základní",J133,0)</f>
        <v>0</v>
      </c>
      <c r="BF133" s="232">
        <f>IF(N133="snížená",J133,0)</f>
        <v>0</v>
      </c>
      <c r="BG133" s="232">
        <f>IF(N133="zákl. přenesená",J133,0)</f>
        <v>0</v>
      </c>
      <c r="BH133" s="232">
        <f>IF(N133="sníž. přenesená",J133,0)</f>
        <v>0</v>
      </c>
      <c r="BI133" s="232">
        <f>IF(N133="nulová",J133,0)</f>
        <v>0</v>
      </c>
      <c r="BJ133" s="24" t="s">
        <v>83</v>
      </c>
      <c r="BK133" s="232">
        <f>ROUND(I133*H133,2)</f>
        <v>0</v>
      </c>
      <c r="BL133" s="24" t="s">
        <v>243</v>
      </c>
      <c r="BM133" s="24" t="s">
        <v>619</v>
      </c>
    </row>
    <row r="134" s="1" customFormat="1" ht="25.5" customHeight="1">
      <c r="B134" s="46"/>
      <c r="C134" s="221" t="s">
        <v>306</v>
      </c>
      <c r="D134" s="221" t="s">
        <v>149</v>
      </c>
      <c r="E134" s="222" t="s">
        <v>620</v>
      </c>
      <c r="F134" s="223" t="s">
        <v>621</v>
      </c>
      <c r="G134" s="224" t="s">
        <v>255</v>
      </c>
      <c r="H134" s="225">
        <v>76</v>
      </c>
      <c r="I134" s="226"/>
      <c r="J134" s="227">
        <f>ROUND(I134*H134,2)</f>
        <v>0</v>
      </c>
      <c r="K134" s="223" t="s">
        <v>153</v>
      </c>
      <c r="L134" s="72"/>
      <c r="M134" s="228" t="s">
        <v>21</v>
      </c>
      <c r="N134" s="229" t="s">
        <v>46</v>
      </c>
      <c r="O134" s="47"/>
      <c r="P134" s="230">
        <f>O134*H134</f>
        <v>0</v>
      </c>
      <c r="Q134" s="230">
        <v>0.00077999999999999999</v>
      </c>
      <c r="R134" s="230">
        <f>Q134*H134</f>
        <v>0.059279999999999999</v>
      </c>
      <c r="S134" s="230">
        <v>0</v>
      </c>
      <c r="T134" s="231">
        <f>S134*H134</f>
        <v>0</v>
      </c>
      <c r="AR134" s="24" t="s">
        <v>243</v>
      </c>
      <c r="AT134" s="24" t="s">
        <v>149</v>
      </c>
      <c r="AU134" s="24" t="s">
        <v>85</v>
      </c>
      <c r="AY134" s="24" t="s">
        <v>146</v>
      </c>
      <c r="BE134" s="232">
        <f>IF(N134="základní",J134,0)</f>
        <v>0</v>
      </c>
      <c r="BF134" s="232">
        <f>IF(N134="snížená",J134,0)</f>
        <v>0</v>
      </c>
      <c r="BG134" s="232">
        <f>IF(N134="zákl. přenesená",J134,0)</f>
        <v>0</v>
      </c>
      <c r="BH134" s="232">
        <f>IF(N134="sníž. přenesená",J134,0)</f>
        <v>0</v>
      </c>
      <c r="BI134" s="232">
        <f>IF(N134="nulová",J134,0)</f>
        <v>0</v>
      </c>
      <c r="BJ134" s="24" t="s">
        <v>83</v>
      </c>
      <c r="BK134" s="232">
        <f>ROUND(I134*H134,2)</f>
        <v>0</v>
      </c>
      <c r="BL134" s="24" t="s">
        <v>243</v>
      </c>
      <c r="BM134" s="24" t="s">
        <v>622</v>
      </c>
    </row>
    <row r="135" s="1" customFormat="1" ht="25.5" customHeight="1">
      <c r="B135" s="46"/>
      <c r="C135" s="221" t="s">
        <v>313</v>
      </c>
      <c r="D135" s="221" t="s">
        <v>149</v>
      </c>
      <c r="E135" s="222" t="s">
        <v>623</v>
      </c>
      <c r="F135" s="223" t="s">
        <v>624</v>
      </c>
      <c r="G135" s="224" t="s">
        <v>255</v>
      </c>
      <c r="H135" s="225">
        <v>12</v>
      </c>
      <c r="I135" s="226"/>
      <c r="J135" s="227">
        <f>ROUND(I135*H135,2)</f>
        <v>0</v>
      </c>
      <c r="K135" s="223" t="s">
        <v>153</v>
      </c>
      <c r="L135" s="72"/>
      <c r="M135" s="228" t="s">
        <v>21</v>
      </c>
      <c r="N135" s="229" t="s">
        <v>46</v>
      </c>
      <c r="O135" s="47"/>
      <c r="P135" s="230">
        <f>O135*H135</f>
        <v>0</v>
      </c>
      <c r="Q135" s="230">
        <v>0.00096000000000000002</v>
      </c>
      <c r="R135" s="230">
        <f>Q135*H135</f>
        <v>0.011520000000000001</v>
      </c>
      <c r="S135" s="230">
        <v>0</v>
      </c>
      <c r="T135" s="231">
        <f>S135*H135</f>
        <v>0</v>
      </c>
      <c r="AR135" s="24" t="s">
        <v>243</v>
      </c>
      <c r="AT135" s="24" t="s">
        <v>149</v>
      </c>
      <c r="AU135" s="24" t="s">
        <v>85</v>
      </c>
      <c r="AY135" s="24" t="s">
        <v>146</v>
      </c>
      <c r="BE135" s="232">
        <f>IF(N135="základní",J135,0)</f>
        <v>0</v>
      </c>
      <c r="BF135" s="232">
        <f>IF(N135="snížená",J135,0)</f>
        <v>0</v>
      </c>
      <c r="BG135" s="232">
        <f>IF(N135="zákl. přenesená",J135,0)</f>
        <v>0</v>
      </c>
      <c r="BH135" s="232">
        <f>IF(N135="sníž. přenesená",J135,0)</f>
        <v>0</v>
      </c>
      <c r="BI135" s="232">
        <f>IF(N135="nulová",J135,0)</f>
        <v>0</v>
      </c>
      <c r="BJ135" s="24" t="s">
        <v>83</v>
      </c>
      <c r="BK135" s="232">
        <f>ROUND(I135*H135,2)</f>
        <v>0</v>
      </c>
      <c r="BL135" s="24" t="s">
        <v>243</v>
      </c>
      <c r="BM135" s="24" t="s">
        <v>625</v>
      </c>
    </row>
    <row r="136" s="1" customFormat="1" ht="25.5" customHeight="1">
      <c r="B136" s="46"/>
      <c r="C136" s="221" t="s">
        <v>317</v>
      </c>
      <c r="D136" s="221" t="s">
        <v>149</v>
      </c>
      <c r="E136" s="222" t="s">
        <v>626</v>
      </c>
      <c r="F136" s="223" t="s">
        <v>627</v>
      </c>
      <c r="G136" s="224" t="s">
        <v>255</v>
      </c>
      <c r="H136" s="225">
        <v>12</v>
      </c>
      <c r="I136" s="226"/>
      <c r="J136" s="227">
        <f>ROUND(I136*H136,2)</f>
        <v>0</v>
      </c>
      <c r="K136" s="223" t="s">
        <v>153</v>
      </c>
      <c r="L136" s="72"/>
      <c r="M136" s="228" t="s">
        <v>21</v>
      </c>
      <c r="N136" s="229" t="s">
        <v>46</v>
      </c>
      <c r="O136" s="47"/>
      <c r="P136" s="230">
        <f>O136*H136</f>
        <v>0</v>
      </c>
      <c r="Q136" s="230">
        <v>0.00125</v>
      </c>
      <c r="R136" s="230">
        <f>Q136*H136</f>
        <v>0.014999999999999999</v>
      </c>
      <c r="S136" s="230">
        <v>0</v>
      </c>
      <c r="T136" s="231">
        <f>S136*H136</f>
        <v>0</v>
      </c>
      <c r="AR136" s="24" t="s">
        <v>243</v>
      </c>
      <c r="AT136" s="24" t="s">
        <v>149</v>
      </c>
      <c r="AU136" s="24" t="s">
        <v>85</v>
      </c>
      <c r="AY136" s="24" t="s">
        <v>146</v>
      </c>
      <c r="BE136" s="232">
        <f>IF(N136="základní",J136,0)</f>
        <v>0</v>
      </c>
      <c r="BF136" s="232">
        <f>IF(N136="snížená",J136,0)</f>
        <v>0</v>
      </c>
      <c r="BG136" s="232">
        <f>IF(N136="zákl. přenesená",J136,0)</f>
        <v>0</v>
      </c>
      <c r="BH136" s="232">
        <f>IF(N136="sníž. přenesená",J136,0)</f>
        <v>0</v>
      </c>
      <c r="BI136" s="232">
        <f>IF(N136="nulová",J136,0)</f>
        <v>0</v>
      </c>
      <c r="BJ136" s="24" t="s">
        <v>83</v>
      </c>
      <c r="BK136" s="232">
        <f>ROUND(I136*H136,2)</f>
        <v>0</v>
      </c>
      <c r="BL136" s="24" t="s">
        <v>243</v>
      </c>
      <c r="BM136" s="24" t="s">
        <v>628</v>
      </c>
    </row>
    <row r="137" s="1" customFormat="1" ht="38.25" customHeight="1">
      <c r="B137" s="46"/>
      <c r="C137" s="221" t="s">
        <v>323</v>
      </c>
      <c r="D137" s="221" t="s">
        <v>149</v>
      </c>
      <c r="E137" s="222" t="s">
        <v>629</v>
      </c>
      <c r="F137" s="223" t="s">
        <v>630</v>
      </c>
      <c r="G137" s="224" t="s">
        <v>255</v>
      </c>
      <c r="H137" s="225">
        <v>100</v>
      </c>
      <c r="I137" s="226"/>
      <c r="J137" s="227">
        <f>ROUND(I137*H137,2)</f>
        <v>0</v>
      </c>
      <c r="K137" s="223" t="s">
        <v>153</v>
      </c>
      <c r="L137" s="72"/>
      <c r="M137" s="228" t="s">
        <v>21</v>
      </c>
      <c r="N137" s="229" t="s">
        <v>46</v>
      </c>
      <c r="O137" s="47"/>
      <c r="P137" s="230">
        <f>O137*H137</f>
        <v>0</v>
      </c>
      <c r="Q137" s="230">
        <v>5.0000000000000002E-05</v>
      </c>
      <c r="R137" s="230">
        <f>Q137*H137</f>
        <v>0.0050000000000000001</v>
      </c>
      <c r="S137" s="230">
        <v>0</v>
      </c>
      <c r="T137" s="231">
        <f>S137*H137</f>
        <v>0</v>
      </c>
      <c r="AR137" s="24" t="s">
        <v>243</v>
      </c>
      <c r="AT137" s="24" t="s">
        <v>149</v>
      </c>
      <c r="AU137" s="24" t="s">
        <v>85</v>
      </c>
      <c r="AY137" s="24" t="s">
        <v>146</v>
      </c>
      <c r="BE137" s="232">
        <f>IF(N137="základní",J137,0)</f>
        <v>0</v>
      </c>
      <c r="BF137" s="232">
        <f>IF(N137="snížená",J137,0)</f>
        <v>0</v>
      </c>
      <c r="BG137" s="232">
        <f>IF(N137="zákl. přenesená",J137,0)</f>
        <v>0</v>
      </c>
      <c r="BH137" s="232">
        <f>IF(N137="sníž. přenesená",J137,0)</f>
        <v>0</v>
      </c>
      <c r="BI137" s="232">
        <f>IF(N137="nulová",J137,0)</f>
        <v>0</v>
      </c>
      <c r="BJ137" s="24" t="s">
        <v>83</v>
      </c>
      <c r="BK137" s="232">
        <f>ROUND(I137*H137,2)</f>
        <v>0</v>
      </c>
      <c r="BL137" s="24" t="s">
        <v>243</v>
      </c>
      <c r="BM137" s="24" t="s">
        <v>631</v>
      </c>
    </row>
    <row r="138" s="1" customFormat="1" ht="16.5" customHeight="1">
      <c r="B138" s="46"/>
      <c r="C138" s="221" t="s">
        <v>330</v>
      </c>
      <c r="D138" s="221" t="s">
        <v>149</v>
      </c>
      <c r="E138" s="222" t="s">
        <v>632</v>
      </c>
      <c r="F138" s="223" t="s">
        <v>633</v>
      </c>
      <c r="G138" s="224" t="s">
        <v>268</v>
      </c>
      <c r="H138" s="225">
        <v>34</v>
      </c>
      <c r="I138" s="226"/>
      <c r="J138" s="227">
        <f>ROUND(I138*H138,2)</f>
        <v>0</v>
      </c>
      <c r="K138" s="223" t="s">
        <v>153</v>
      </c>
      <c r="L138" s="72"/>
      <c r="M138" s="228" t="s">
        <v>21</v>
      </c>
      <c r="N138" s="229" t="s">
        <v>46</v>
      </c>
      <c r="O138" s="47"/>
      <c r="P138" s="230">
        <f>O138*H138</f>
        <v>0</v>
      </c>
      <c r="Q138" s="230">
        <v>0</v>
      </c>
      <c r="R138" s="230">
        <f>Q138*H138</f>
        <v>0</v>
      </c>
      <c r="S138" s="230">
        <v>0</v>
      </c>
      <c r="T138" s="231">
        <f>S138*H138</f>
        <v>0</v>
      </c>
      <c r="AR138" s="24" t="s">
        <v>243</v>
      </c>
      <c r="AT138" s="24" t="s">
        <v>149</v>
      </c>
      <c r="AU138" s="24" t="s">
        <v>85</v>
      </c>
      <c r="AY138" s="24" t="s">
        <v>146</v>
      </c>
      <c r="BE138" s="232">
        <f>IF(N138="základní",J138,0)</f>
        <v>0</v>
      </c>
      <c r="BF138" s="232">
        <f>IF(N138="snížená",J138,0)</f>
        <v>0</v>
      </c>
      <c r="BG138" s="232">
        <f>IF(N138="zákl. přenesená",J138,0)</f>
        <v>0</v>
      </c>
      <c r="BH138" s="232">
        <f>IF(N138="sníž. přenesená",J138,0)</f>
        <v>0</v>
      </c>
      <c r="BI138" s="232">
        <f>IF(N138="nulová",J138,0)</f>
        <v>0</v>
      </c>
      <c r="BJ138" s="24" t="s">
        <v>83</v>
      </c>
      <c r="BK138" s="232">
        <f>ROUND(I138*H138,2)</f>
        <v>0</v>
      </c>
      <c r="BL138" s="24" t="s">
        <v>243</v>
      </c>
      <c r="BM138" s="24" t="s">
        <v>634</v>
      </c>
    </row>
    <row r="139" s="1" customFormat="1" ht="16.5" customHeight="1">
      <c r="B139" s="46"/>
      <c r="C139" s="221" t="s">
        <v>275</v>
      </c>
      <c r="D139" s="221" t="s">
        <v>149</v>
      </c>
      <c r="E139" s="222" t="s">
        <v>635</v>
      </c>
      <c r="F139" s="223" t="s">
        <v>636</v>
      </c>
      <c r="G139" s="224" t="s">
        <v>268</v>
      </c>
      <c r="H139" s="225">
        <v>34</v>
      </c>
      <c r="I139" s="226"/>
      <c r="J139" s="227">
        <f>ROUND(I139*H139,2)</f>
        <v>0</v>
      </c>
      <c r="K139" s="223" t="s">
        <v>153</v>
      </c>
      <c r="L139" s="72"/>
      <c r="M139" s="228" t="s">
        <v>21</v>
      </c>
      <c r="N139" s="229" t="s">
        <v>46</v>
      </c>
      <c r="O139" s="47"/>
      <c r="P139" s="230">
        <f>O139*H139</f>
        <v>0</v>
      </c>
      <c r="Q139" s="230">
        <v>0.00012999999999999999</v>
      </c>
      <c r="R139" s="230">
        <f>Q139*H139</f>
        <v>0.0044199999999999994</v>
      </c>
      <c r="S139" s="230">
        <v>0</v>
      </c>
      <c r="T139" s="231">
        <f>S139*H139</f>
        <v>0</v>
      </c>
      <c r="AR139" s="24" t="s">
        <v>243</v>
      </c>
      <c r="AT139" s="24" t="s">
        <v>149</v>
      </c>
      <c r="AU139" s="24" t="s">
        <v>85</v>
      </c>
      <c r="AY139" s="24" t="s">
        <v>146</v>
      </c>
      <c r="BE139" s="232">
        <f>IF(N139="základní",J139,0)</f>
        <v>0</v>
      </c>
      <c r="BF139" s="232">
        <f>IF(N139="snížená",J139,0)</f>
        <v>0</v>
      </c>
      <c r="BG139" s="232">
        <f>IF(N139="zákl. přenesená",J139,0)</f>
        <v>0</v>
      </c>
      <c r="BH139" s="232">
        <f>IF(N139="sníž. přenesená",J139,0)</f>
        <v>0</v>
      </c>
      <c r="BI139" s="232">
        <f>IF(N139="nulová",J139,0)</f>
        <v>0</v>
      </c>
      <c r="BJ139" s="24" t="s">
        <v>83</v>
      </c>
      <c r="BK139" s="232">
        <f>ROUND(I139*H139,2)</f>
        <v>0</v>
      </c>
      <c r="BL139" s="24" t="s">
        <v>243</v>
      </c>
      <c r="BM139" s="24" t="s">
        <v>637</v>
      </c>
    </row>
    <row r="140" s="1" customFormat="1" ht="16.5" customHeight="1">
      <c r="B140" s="46"/>
      <c r="C140" s="221" t="s">
        <v>340</v>
      </c>
      <c r="D140" s="221" t="s">
        <v>149</v>
      </c>
      <c r="E140" s="222" t="s">
        <v>638</v>
      </c>
      <c r="F140" s="223" t="s">
        <v>639</v>
      </c>
      <c r="G140" s="224" t="s">
        <v>640</v>
      </c>
      <c r="H140" s="225">
        <v>4</v>
      </c>
      <c r="I140" s="226"/>
      <c r="J140" s="227">
        <f>ROUND(I140*H140,2)</f>
        <v>0</v>
      </c>
      <c r="K140" s="223" t="s">
        <v>153</v>
      </c>
      <c r="L140" s="72"/>
      <c r="M140" s="228" t="s">
        <v>21</v>
      </c>
      <c r="N140" s="229" t="s">
        <v>46</v>
      </c>
      <c r="O140" s="47"/>
      <c r="P140" s="230">
        <f>O140*H140</f>
        <v>0</v>
      </c>
      <c r="Q140" s="230">
        <v>0.00025000000000000001</v>
      </c>
      <c r="R140" s="230">
        <f>Q140*H140</f>
        <v>0.001</v>
      </c>
      <c r="S140" s="230">
        <v>0</v>
      </c>
      <c r="T140" s="231">
        <f>S140*H140</f>
        <v>0</v>
      </c>
      <c r="AR140" s="24" t="s">
        <v>243</v>
      </c>
      <c r="AT140" s="24" t="s">
        <v>149</v>
      </c>
      <c r="AU140" s="24" t="s">
        <v>85</v>
      </c>
      <c r="AY140" s="24" t="s">
        <v>146</v>
      </c>
      <c r="BE140" s="232">
        <f>IF(N140="základní",J140,0)</f>
        <v>0</v>
      </c>
      <c r="BF140" s="232">
        <f>IF(N140="snížená",J140,0)</f>
        <v>0</v>
      </c>
      <c r="BG140" s="232">
        <f>IF(N140="zákl. přenesená",J140,0)</f>
        <v>0</v>
      </c>
      <c r="BH140" s="232">
        <f>IF(N140="sníž. přenesená",J140,0)</f>
        <v>0</v>
      </c>
      <c r="BI140" s="232">
        <f>IF(N140="nulová",J140,0)</f>
        <v>0</v>
      </c>
      <c r="BJ140" s="24" t="s">
        <v>83</v>
      </c>
      <c r="BK140" s="232">
        <f>ROUND(I140*H140,2)</f>
        <v>0</v>
      </c>
      <c r="BL140" s="24" t="s">
        <v>243</v>
      </c>
      <c r="BM140" s="24" t="s">
        <v>641</v>
      </c>
    </row>
    <row r="141" s="1" customFormat="1" ht="16.5" customHeight="1">
      <c r="B141" s="46"/>
      <c r="C141" s="221" t="s">
        <v>344</v>
      </c>
      <c r="D141" s="221" t="s">
        <v>149</v>
      </c>
      <c r="E141" s="222" t="s">
        <v>642</v>
      </c>
      <c r="F141" s="223" t="s">
        <v>643</v>
      </c>
      <c r="G141" s="224" t="s">
        <v>268</v>
      </c>
      <c r="H141" s="225">
        <v>23</v>
      </c>
      <c r="I141" s="226"/>
      <c r="J141" s="227">
        <f>ROUND(I141*H141,2)</f>
        <v>0</v>
      </c>
      <c r="K141" s="223" t="s">
        <v>153</v>
      </c>
      <c r="L141" s="72"/>
      <c r="M141" s="228" t="s">
        <v>21</v>
      </c>
      <c r="N141" s="229" t="s">
        <v>46</v>
      </c>
      <c r="O141" s="47"/>
      <c r="P141" s="230">
        <f>O141*H141</f>
        <v>0</v>
      </c>
      <c r="Q141" s="230">
        <v>0</v>
      </c>
      <c r="R141" s="230">
        <f>Q141*H141</f>
        <v>0</v>
      </c>
      <c r="S141" s="230">
        <v>0.00068999999999999997</v>
      </c>
      <c r="T141" s="231">
        <f>S141*H141</f>
        <v>0.015869999999999999</v>
      </c>
      <c r="AR141" s="24" t="s">
        <v>243</v>
      </c>
      <c r="AT141" s="24" t="s">
        <v>149</v>
      </c>
      <c r="AU141" s="24" t="s">
        <v>85</v>
      </c>
      <c r="AY141" s="24" t="s">
        <v>146</v>
      </c>
      <c r="BE141" s="232">
        <f>IF(N141="základní",J141,0)</f>
        <v>0</v>
      </c>
      <c r="BF141" s="232">
        <f>IF(N141="snížená",J141,0)</f>
        <v>0</v>
      </c>
      <c r="BG141" s="232">
        <f>IF(N141="zákl. přenesená",J141,0)</f>
        <v>0</v>
      </c>
      <c r="BH141" s="232">
        <f>IF(N141="sníž. přenesená",J141,0)</f>
        <v>0</v>
      </c>
      <c r="BI141" s="232">
        <f>IF(N141="nulová",J141,0)</f>
        <v>0</v>
      </c>
      <c r="BJ141" s="24" t="s">
        <v>83</v>
      </c>
      <c r="BK141" s="232">
        <f>ROUND(I141*H141,2)</f>
        <v>0</v>
      </c>
      <c r="BL141" s="24" t="s">
        <v>243</v>
      </c>
      <c r="BM141" s="24" t="s">
        <v>644</v>
      </c>
    </row>
    <row r="142" s="1" customFormat="1" ht="16.5" customHeight="1">
      <c r="B142" s="46"/>
      <c r="C142" s="221" t="s">
        <v>349</v>
      </c>
      <c r="D142" s="221" t="s">
        <v>149</v>
      </c>
      <c r="E142" s="222" t="s">
        <v>645</v>
      </c>
      <c r="F142" s="223" t="s">
        <v>646</v>
      </c>
      <c r="G142" s="224" t="s">
        <v>268</v>
      </c>
      <c r="H142" s="225">
        <v>6</v>
      </c>
      <c r="I142" s="226"/>
      <c r="J142" s="227">
        <f>ROUND(I142*H142,2)</f>
        <v>0</v>
      </c>
      <c r="K142" s="223" t="s">
        <v>153</v>
      </c>
      <c r="L142" s="72"/>
      <c r="M142" s="228" t="s">
        <v>21</v>
      </c>
      <c r="N142" s="229" t="s">
        <v>46</v>
      </c>
      <c r="O142" s="47"/>
      <c r="P142" s="230">
        <f>O142*H142</f>
        <v>0</v>
      </c>
      <c r="Q142" s="230">
        <v>0.00035</v>
      </c>
      <c r="R142" s="230">
        <f>Q142*H142</f>
        <v>0.0020999999999999999</v>
      </c>
      <c r="S142" s="230">
        <v>0</v>
      </c>
      <c r="T142" s="231">
        <f>S142*H142</f>
        <v>0</v>
      </c>
      <c r="AR142" s="24" t="s">
        <v>243</v>
      </c>
      <c r="AT142" s="24" t="s">
        <v>149</v>
      </c>
      <c r="AU142" s="24" t="s">
        <v>85</v>
      </c>
      <c r="AY142" s="24" t="s">
        <v>146</v>
      </c>
      <c r="BE142" s="232">
        <f>IF(N142="základní",J142,0)</f>
        <v>0</v>
      </c>
      <c r="BF142" s="232">
        <f>IF(N142="snížená",J142,0)</f>
        <v>0</v>
      </c>
      <c r="BG142" s="232">
        <f>IF(N142="zákl. přenesená",J142,0)</f>
        <v>0</v>
      </c>
      <c r="BH142" s="232">
        <f>IF(N142="sníž. přenesená",J142,0)</f>
        <v>0</v>
      </c>
      <c r="BI142" s="232">
        <f>IF(N142="nulová",J142,0)</f>
        <v>0</v>
      </c>
      <c r="BJ142" s="24" t="s">
        <v>83</v>
      </c>
      <c r="BK142" s="232">
        <f>ROUND(I142*H142,2)</f>
        <v>0</v>
      </c>
      <c r="BL142" s="24" t="s">
        <v>243</v>
      </c>
      <c r="BM142" s="24" t="s">
        <v>647</v>
      </c>
    </row>
    <row r="143" s="1" customFormat="1" ht="16.5" customHeight="1">
      <c r="B143" s="46"/>
      <c r="C143" s="221" t="s">
        <v>354</v>
      </c>
      <c r="D143" s="221" t="s">
        <v>149</v>
      </c>
      <c r="E143" s="222" t="s">
        <v>648</v>
      </c>
      <c r="F143" s="223" t="s">
        <v>649</v>
      </c>
      <c r="G143" s="224" t="s">
        <v>268</v>
      </c>
      <c r="H143" s="225">
        <v>3</v>
      </c>
      <c r="I143" s="226"/>
      <c r="J143" s="227">
        <f>ROUND(I143*H143,2)</f>
        <v>0</v>
      </c>
      <c r="K143" s="223" t="s">
        <v>153</v>
      </c>
      <c r="L143" s="72"/>
      <c r="M143" s="228" t="s">
        <v>21</v>
      </c>
      <c r="N143" s="229" t="s">
        <v>46</v>
      </c>
      <c r="O143" s="47"/>
      <c r="P143" s="230">
        <f>O143*H143</f>
        <v>0</v>
      </c>
      <c r="Q143" s="230">
        <v>0.00072000000000000005</v>
      </c>
      <c r="R143" s="230">
        <f>Q143*H143</f>
        <v>0.00216</v>
      </c>
      <c r="S143" s="230">
        <v>0</v>
      </c>
      <c r="T143" s="231">
        <f>S143*H143</f>
        <v>0</v>
      </c>
      <c r="AR143" s="24" t="s">
        <v>243</v>
      </c>
      <c r="AT143" s="24" t="s">
        <v>149</v>
      </c>
      <c r="AU143" s="24" t="s">
        <v>85</v>
      </c>
      <c r="AY143" s="24" t="s">
        <v>146</v>
      </c>
      <c r="BE143" s="232">
        <f>IF(N143="základní",J143,0)</f>
        <v>0</v>
      </c>
      <c r="BF143" s="232">
        <f>IF(N143="snížená",J143,0)</f>
        <v>0</v>
      </c>
      <c r="BG143" s="232">
        <f>IF(N143="zákl. přenesená",J143,0)</f>
        <v>0</v>
      </c>
      <c r="BH143" s="232">
        <f>IF(N143="sníž. přenesená",J143,0)</f>
        <v>0</v>
      </c>
      <c r="BI143" s="232">
        <f>IF(N143="nulová",J143,0)</f>
        <v>0</v>
      </c>
      <c r="BJ143" s="24" t="s">
        <v>83</v>
      </c>
      <c r="BK143" s="232">
        <f>ROUND(I143*H143,2)</f>
        <v>0</v>
      </c>
      <c r="BL143" s="24" t="s">
        <v>243</v>
      </c>
      <c r="BM143" s="24" t="s">
        <v>650</v>
      </c>
    </row>
    <row r="144" s="1" customFormat="1" ht="25.5" customHeight="1">
      <c r="B144" s="46"/>
      <c r="C144" s="221" t="s">
        <v>358</v>
      </c>
      <c r="D144" s="221" t="s">
        <v>149</v>
      </c>
      <c r="E144" s="222" t="s">
        <v>651</v>
      </c>
      <c r="F144" s="223" t="s">
        <v>652</v>
      </c>
      <c r="G144" s="224" t="s">
        <v>255</v>
      </c>
      <c r="H144" s="225">
        <v>100</v>
      </c>
      <c r="I144" s="226"/>
      <c r="J144" s="227">
        <f>ROUND(I144*H144,2)</f>
        <v>0</v>
      </c>
      <c r="K144" s="223" t="s">
        <v>153</v>
      </c>
      <c r="L144" s="72"/>
      <c r="M144" s="228" t="s">
        <v>21</v>
      </c>
      <c r="N144" s="229" t="s">
        <v>46</v>
      </c>
      <c r="O144" s="47"/>
      <c r="P144" s="230">
        <f>O144*H144</f>
        <v>0</v>
      </c>
      <c r="Q144" s="230">
        <v>1.0000000000000001E-05</v>
      </c>
      <c r="R144" s="230">
        <f>Q144*H144</f>
        <v>0.001</v>
      </c>
      <c r="S144" s="230">
        <v>0</v>
      </c>
      <c r="T144" s="231">
        <f>S144*H144</f>
        <v>0</v>
      </c>
      <c r="AR144" s="24" t="s">
        <v>243</v>
      </c>
      <c r="AT144" s="24" t="s">
        <v>149</v>
      </c>
      <c r="AU144" s="24" t="s">
        <v>85</v>
      </c>
      <c r="AY144" s="24" t="s">
        <v>146</v>
      </c>
      <c r="BE144" s="232">
        <f>IF(N144="základní",J144,0)</f>
        <v>0</v>
      </c>
      <c r="BF144" s="232">
        <f>IF(N144="snížená",J144,0)</f>
        <v>0</v>
      </c>
      <c r="BG144" s="232">
        <f>IF(N144="zákl. přenesená",J144,0)</f>
        <v>0</v>
      </c>
      <c r="BH144" s="232">
        <f>IF(N144="sníž. přenesená",J144,0)</f>
        <v>0</v>
      </c>
      <c r="BI144" s="232">
        <f>IF(N144="nulová",J144,0)</f>
        <v>0</v>
      </c>
      <c r="BJ144" s="24" t="s">
        <v>83</v>
      </c>
      <c r="BK144" s="232">
        <f>ROUND(I144*H144,2)</f>
        <v>0</v>
      </c>
      <c r="BL144" s="24" t="s">
        <v>243</v>
      </c>
      <c r="BM144" s="24" t="s">
        <v>653</v>
      </c>
    </row>
    <row r="145" s="1" customFormat="1" ht="25.5" customHeight="1">
      <c r="B145" s="46"/>
      <c r="C145" s="221" t="s">
        <v>363</v>
      </c>
      <c r="D145" s="221" t="s">
        <v>149</v>
      </c>
      <c r="E145" s="222" t="s">
        <v>654</v>
      </c>
      <c r="F145" s="223" t="s">
        <v>655</v>
      </c>
      <c r="G145" s="224" t="s">
        <v>224</v>
      </c>
      <c r="H145" s="225">
        <v>0.058000000000000003</v>
      </c>
      <c r="I145" s="226"/>
      <c r="J145" s="227">
        <f>ROUND(I145*H145,2)</f>
        <v>0</v>
      </c>
      <c r="K145" s="223" t="s">
        <v>153</v>
      </c>
      <c r="L145" s="72"/>
      <c r="M145" s="228" t="s">
        <v>21</v>
      </c>
      <c r="N145" s="229" t="s">
        <v>46</v>
      </c>
      <c r="O145" s="47"/>
      <c r="P145" s="230">
        <f>O145*H145</f>
        <v>0</v>
      </c>
      <c r="Q145" s="230">
        <v>0</v>
      </c>
      <c r="R145" s="230">
        <f>Q145*H145</f>
        <v>0</v>
      </c>
      <c r="S145" s="230">
        <v>0</v>
      </c>
      <c r="T145" s="231">
        <f>S145*H145</f>
        <v>0</v>
      </c>
      <c r="AR145" s="24" t="s">
        <v>243</v>
      </c>
      <c r="AT145" s="24" t="s">
        <v>149</v>
      </c>
      <c r="AU145" s="24" t="s">
        <v>85</v>
      </c>
      <c r="AY145" s="24" t="s">
        <v>146</v>
      </c>
      <c r="BE145" s="232">
        <f>IF(N145="základní",J145,0)</f>
        <v>0</v>
      </c>
      <c r="BF145" s="232">
        <f>IF(N145="snížená",J145,0)</f>
        <v>0</v>
      </c>
      <c r="BG145" s="232">
        <f>IF(N145="zákl. přenesená",J145,0)</f>
        <v>0</v>
      </c>
      <c r="BH145" s="232">
        <f>IF(N145="sníž. přenesená",J145,0)</f>
        <v>0</v>
      </c>
      <c r="BI145" s="232">
        <f>IF(N145="nulová",J145,0)</f>
        <v>0</v>
      </c>
      <c r="BJ145" s="24" t="s">
        <v>83</v>
      </c>
      <c r="BK145" s="232">
        <f>ROUND(I145*H145,2)</f>
        <v>0</v>
      </c>
      <c r="BL145" s="24" t="s">
        <v>243</v>
      </c>
      <c r="BM145" s="24" t="s">
        <v>656</v>
      </c>
    </row>
    <row r="146" s="1" customFormat="1" ht="38.25" customHeight="1">
      <c r="B146" s="46"/>
      <c r="C146" s="221" t="s">
        <v>369</v>
      </c>
      <c r="D146" s="221" t="s">
        <v>149</v>
      </c>
      <c r="E146" s="222" t="s">
        <v>657</v>
      </c>
      <c r="F146" s="223" t="s">
        <v>658</v>
      </c>
      <c r="G146" s="224" t="s">
        <v>224</v>
      </c>
      <c r="H146" s="225">
        <v>0.107</v>
      </c>
      <c r="I146" s="226"/>
      <c r="J146" s="227">
        <f>ROUND(I146*H146,2)</f>
        <v>0</v>
      </c>
      <c r="K146" s="223" t="s">
        <v>153</v>
      </c>
      <c r="L146" s="72"/>
      <c r="M146" s="228" t="s">
        <v>21</v>
      </c>
      <c r="N146" s="229" t="s">
        <v>46</v>
      </c>
      <c r="O146" s="47"/>
      <c r="P146" s="230">
        <f>O146*H146</f>
        <v>0</v>
      </c>
      <c r="Q146" s="230">
        <v>0</v>
      </c>
      <c r="R146" s="230">
        <f>Q146*H146</f>
        <v>0</v>
      </c>
      <c r="S146" s="230">
        <v>0</v>
      </c>
      <c r="T146" s="231">
        <f>S146*H146</f>
        <v>0</v>
      </c>
      <c r="AR146" s="24" t="s">
        <v>243</v>
      </c>
      <c r="AT146" s="24" t="s">
        <v>149</v>
      </c>
      <c r="AU146" s="24" t="s">
        <v>85</v>
      </c>
      <c r="AY146" s="24" t="s">
        <v>146</v>
      </c>
      <c r="BE146" s="232">
        <f>IF(N146="základní",J146,0)</f>
        <v>0</v>
      </c>
      <c r="BF146" s="232">
        <f>IF(N146="snížená",J146,0)</f>
        <v>0</v>
      </c>
      <c r="BG146" s="232">
        <f>IF(N146="zákl. přenesená",J146,0)</f>
        <v>0</v>
      </c>
      <c r="BH146" s="232">
        <f>IF(N146="sníž. přenesená",J146,0)</f>
        <v>0</v>
      </c>
      <c r="BI146" s="232">
        <f>IF(N146="nulová",J146,0)</f>
        <v>0</v>
      </c>
      <c r="BJ146" s="24" t="s">
        <v>83</v>
      </c>
      <c r="BK146" s="232">
        <f>ROUND(I146*H146,2)</f>
        <v>0</v>
      </c>
      <c r="BL146" s="24" t="s">
        <v>243</v>
      </c>
      <c r="BM146" s="24" t="s">
        <v>659</v>
      </c>
    </row>
    <row r="147" s="10" customFormat="1" ht="29.88" customHeight="1">
      <c r="B147" s="205"/>
      <c r="C147" s="206"/>
      <c r="D147" s="207" t="s">
        <v>74</v>
      </c>
      <c r="E147" s="219" t="s">
        <v>660</v>
      </c>
      <c r="F147" s="219" t="s">
        <v>661</v>
      </c>
      <c r="G147" s="206"/>
      <c r="H147" s="206"/>
      <c r="I147" s="209"/>
      <c r="J147" s="220">
        <f>BK147</f>
        <v>0</v>
      </c>
      <c r="K147" s="206"/>
      <c r="L147" s="211"/>
      <c r="M147" s="212"/>
      <c r="N147" s="213"/>
      <c r="O147" s="213"/>
      <c r="P147" s="214">
        <f>SUM(P148:P169)</f>
        <v>0</v>
      </c>
      <c r="Q147" s="213"/>
      <c r="R147" s="214">
        <f>SUM(R148:R169)</f>
        <v>0.43570000000000003</v>
      </c>
      <c r="S147" s="213"/>
      <c r="T147" s="215">
        <f>SUM(T148:T169)</f>
        <v>0.58128000000000002</v>
      </c>
      <c r="AR147" s="216" t="s">
        <v>85</v>
      </c>
      <c r="AT147" s="217" t="s">
        <v>74</v>
      </c>
      <c r="AU147" s="217" t="s">
        <v>83</v>
      </c>
      <c r="AY147" s="216" t="s">
        <v>146</v>
      </c>
      <c r="BK147" s="218">
        <f>SUM(BK148:BK169)</f>
        <v>0</v>
      </c>
    </row>
    <row r="148" s="1" customFormat="1" ht="16.5" customHeight="1">
      <c r="B148" s="46"/>
      <c r="C148" s="221" t="s">
        <v>378</v>
      </c>
      <c r="D148" s="221" t="s">
        <v>149</v>
      </c>
      <c r="E148" s="222" t="s">
        <v>662</v>
      </c>
      <c r="F148" s="223" t="s">
        <v>663</v>
      </c>
      <c r="G148" s="224" t="s">
        <v>217</v>
      </c>
      <c r="H148" s="225">
        <v>9</v>
      </c>
      <c r="I148" s="226"/>
      <c r="J148" s="227">
        <f>ROUND(I148*H148,2)</f>
        <v>0</v>
      </c>
      <c r="K148" s="223" t="s">
        <v>153</v>
      </c>
      <c r="L148" s="72"/>
      <c r="M148" s="228" t="s">
        <v>21</v>
      </c>
      <c r="N148" s="229" t="s">
        <v>46</v>
      </c>
      <c r="O148" s="47"/>
      <c r="P148" s="230">
        <f>O148*H148</f>
        <v>0</v>
      </c>
      <c r="Q148" s="230">
        <v>0</v>
      </c>
      <c r="R148" s="230">
        <f>Q148*H148</f>
        <v>0</v>
      </c>
      <c r="S148" s="230">
        <v>0.01933</v>
      </c>
      <c r="T148" s="231">
        <f>S148*H148</f>
        <v>0.17397000000000001</v>
      </c>
      <c r="AR148" s="24" t="s">
        <v>243</v>
      </c>
      <c r="AT148" s="24" t="s">
        <v>149</v>
      </c>
      <c r="AU148" s="24" t="s">
        <v>85</v>
      </c>
      <c r="AY148" s="24" t="s">
        <v>146</v>
      </c>
      <c r="BE148" s="232">
        <f>IF(N148="základní",J148,0)</f>
        <v>0</v>
      </c>
      <c r="BF148" s="232">
        <f>IF(N148="snížená",J148,0)</f>
        <v>0</v>
      </c>
      <c r="BG148" s="232">
        <f>IF(N148="zákl. přenesená",J148,0)</f>
        <v>0</v>
      </c>
      <c r="BH148" s="232">
        <f>IF(N148="sníž. přenesená",J148,0)</f>
        <v>0</v>
      </c>
      <c r="BI148" s="232">
        <f>IF(N148="nulová",J148,0)</f>
        <v>0</v>
      </c>
      <c r="BJ148" s="24" t="s">
        <v>83</v>
      </c>
      <c r="BK148" s="232">
        <f>ROUND(I148*H148,2)</f>
        <v>0</v>
      </c>
      <c r="BL148" s="24" t="s">
        <v>243</v>
      </c>
      <c r="BM148" s="24" t="s">
        <v>664</v>
      </c>
    </row>
    <row r="149" s="1" customFormat="1" ht="16.5" customHeight="1">
      <c r="B149" s="46"/>
      <c r="C149" s="221" t="s">
        <v>383</v>
      </c>
      <c r="D149" s="221" t="s">
        <v>149</v>
      </c>
      <c r="E149" s="222" t="s">
        <v>665</v>
      </c>
      <c r="F149" s="223" t="s">
        <v>666</v>
      </c>
      <c r="G149" s="224" t="s">
        <v>217</v>
      </c>
      <c r="H149" s="225">
        <v>9</v>
      </c>
      <c r="I149" s="226"/>
      <c r="J149" s="227">
        <f>ROUND(I149*H149,2)</f>
        <v>0</v>
      </c>
      <c r="K149" s="223" t="s">
        <v>153</v>
      </c>
      <c r="L149" s="72"/>
      <c r="M149" s="228" t="s">
        <v>21</v>
      </c>
      <c r="N149" s="229" t="s">
        <v>46</v>
      </c>
      <c r="O149" s="47"/>
      <c r="P149" s="230">
        <f>O149*H149</f>
        <v>0</v>
      </c>
      <c r="Q149" s="230">
        <v>0.023199999999999998</v>
      </c>
      <c r="R149" s="230">
        <f>Q149*H149</f>
        <v>0.20879999999999999</v>
      </c>
      <c r="S149" s="230">
        <v>0</v>
      </c>
      <c r="T149" s="231">
        <f>S149*H149</f>
        <v>0</v>
      </c>
      <c r="AR149" s="24" t="s">
        <v>243</v>
      </c>
      <c r="AT149" s="24" t="s">
        <v>149</v>
      </c>
      <c r="AU149" s="24" t="s">
        <v>85</v>
      </c>
      <c r="AY149" s="24" t="s">
        <v>146</v>
      </c>
      <c r="BE149" s="232">
        <f>IF(N149="základní",J149,0)</f>
        <v>0</v>
      </c>
      <c r="BF149" s="232">
        <f>IF(N149="snížená",J149,0)</f>
        <v>0</v>
      </c>
      <c r="BG149" s="232">
        <f>IF(N149="zákl. přenesená",J149,0)</f>
        <v>0</v>
      </c>
      <c r="BH149" s="232">
        <f>IF(N149="sníž. přenesená",J149,0)</f>
        <v>0</v>
      </c>
      <c r="BI149" s="232">
        <f>IF(N149="nulová",J149,0)</f>
        <v>0</v>
      </c>
      <c r="BJ149" s="24" t="s">
        <v>83</v>
      </c>
      <c r="BK149" s="232">
        <f>ROUND(I149*H149,2)</f>
        <v>0</v>
      </c>
      <c r="BL149" s="24" t="s">
        <v>243</v>
      </c>
      <c r="BM149" s="24" t="s">
        <v>667</v>
      </c>
    </row>
    <row r="150" s="1" customFormat="1" ht="16.5" customHeight="1">
      <c r="B150" s="46"/>
      <c r="C150" s="221" t="s">
        <v>387</v>
      </c>
      <c r="D150" s="221" t="s">
        <v>149</v>
      </c>
      <c r="E150" s="222" t="s">
        <v>668</v>
      </c>
      <c r="F150" s="223" t="s">
        <v>669</v>
      </c>
      <c r="G150" s="224" t="s">
        <v>217</v>
      </c>
      <c r="H150" s="225">
        <v>6</v>
      </c>
      <c r="I150" s="226"/>
      <c r="J150" s="227">
        <f>ROUND(I150*H150,2)</f>
        <v>0</v>
      </c>
      <c r="K150" s="223" t="s">
        <v>153</v>
      </c>
      <c r="L150" s="72"/>
      <c r="M150" s="228" t="s">
        <v>21</v>
      </c>
      <c r="N150" s="229" t="s">
        <v>46</v>
      </c>
      <c r="O150" s="47"/>
      <c r="P150" s="230">
        <f>O150*H150</f>
        <v>0</v>
      </c>
      <c r="Q150" s="230">
        <v>0.010580000000000001</v>
      </c>
      <c r="R150" s="230">
        <f>Q150*H150</f>
        <v>0.063480000000000009</v>
      </c>
      <c r="S150" s="230">
        <v>0</v>
      </c>
      <c r="T150" s="231">
        <f>S150*H150</f>
        <v>0</v>
      </c>
      <c r="AR150" s="24" t="s">
        <v>243</v>
      </c>
      <c r="AT150" s="24" t="s">
        <v>149</v>
      </c>
      <c r="AU150" s="24" t="s">
        <v>85</v>
      </c>
      <c r="AY150" s="24" t="s">
        <v>146</v>
      </c>
      <c r="BE150" s="232">
        <f>IF(N150="základní",J150,0)</f>
        <v>0</v>
      </c>
      <c r="BF150" s="232">
        <f>IF(N150="snížená",J150,0)</f>
        <v>0</v>
      </c>
      <c r="BG150" s="232">
        <f>IF(N150="zákl. přenesená",J150,0)</f>
        <v>0</v>
      </c>
      <c r="BH150" s="232">
        <f>IF(N150="sníž. přenesená",J150,0)</f>
        <v>0</v>
      </c>
      <c r="BI150" s="232">
        <f>IF(N150="nulová",J150,0)</f>
        <v>0</v>
      </c>
      <c r="BJ150" s="24" t="s">
        <v>83</v>
      </c>
      <c r="BK150" s="232">
        <f>ROUND(I150*H150,2)</f>
        <v>0</v>
      </c>
      <c r="BL150" s="24" t="s">
        <v>243</v>
      </c>
      <c r="BM150" s="24" t="s">
        <v>670</v>
      </c>
    </row>
    <row r="151" s="1" customFormat="1" ht="16.5" customHeight="1">
      <c r="B151" s="46"/>
      <c r="C151" s="221" t="s">
        <v>391</v>
      </c>
      <c r="D151" s="221" t="s">
        <v>149</v>
      </c>
      <c r="E151" s="222" t="s">
        <v>671</v>
      </c>
      <c r="F151" s="223" t="s">
        <v>672</v>
      </c>
      <c r="G151" s="224" t="s">
        <v>217</v>
      </c>
      <c r="H151" s="225">
        <v>6</v>
      </c>
      <c r="I151" s="226"/>
      <c r="J151" s="227">
        <f>ROUND(I151*H151,2)</f>
        <v>0</v>
      </c>
      <c r="K151" s="223" t="s">
        <v>153</v>
      </c>
      <c r="L151" s="72"/>
      <c r="M151" s="228" t="s">
        <v>21</v>
      </c>
      <c r="N151" s="229" t="s">
        <v>46</v>
      </c>
      <c r="O151" s="47"/>
      <c r="P151" s="230">
        <f>O151*H151</f>
        <v>0</v>
      </c>
      <c r="Q151" s="230">
        <v>0</v>
      </c>
      <c r="R151" s="230">
        <f>Q151*H151</f>
        <v>0</v>
      </c>
      <c r="S151" s="230">
        <v>0.0172</v>
      </c>
      <c r="T151" s="231">
        <f>S151*H151</f>
        <v>0.1032</v>
      </c>
      <c r="AR151" s="24" t="s">
        <v>243</v>
      </c>
      <c r="AT151" s="24" t="s">
        <v>149</v>
      </c>
      <c r="AU151" s="24" t="s">
        <v>85</v>
      </c>
      <c r="AY151" s="24" t="s">
        <v>146</v>
      </c>
      <c r="BE151" s="232">
        <f>IF(N151="základní",J151,0)</f>
        <v>0</v>
      </c>
      <c r="BF151" s="232">
        <f>IF(N151="snížená",J151,0)</f>
        <v>0</v>
      </c>
      <c r="BG151" s="232">
        <f>IF(N151="zákl. přenesená",J151,0)</f>
        <v>0</v>
      </c>
      <c r="BH151" s="232">
        <f>IF(N151="sníž. přenesená",J151,0)</f>
        <v>0</v>
      </c>
      <c r="BI151" s="232">
        <f>IF(N151="nulová",J151,0)</f>
        <v>0</v>
      </c>
      <c r="BJ151" s="24" t="s">
        <v>83</v>
      </c>
      <c r="BK151" s="232">
        <f>ROUND(I151*H151,2)</f>
        <v>0</v>
      </c>
      <c r="BL151" s="24" t="s">
        <v>243</v>
      </c>
      <c r="BM151" s="24" t="s">
        <v>673</v>
      </c>
    </row>
    <row r="152" s="1" customFormat="1" ht="16.5" customHeight="1">
      <c r="B152" s="46"/>
      <c r="C152" s="221" t="s">
        <v>397</v>
      </c>
      <c r="D152" s="221" t="s">
        <v>149</v>
      </c>
      <c r="E152" s="222" t="s">
        <v>674</v>
      </c>
      <c r="F152" s="223" t="s">
        <v>675</v>
      </c>
      <c r="G152" s="224" t="s">
        <v>217</v>
      </c>
      <c r="H152" s="225">
        <v>6</v>
      </c>
      <c r="I152" s="226"/>
      <c r="J152" s="227">
        <f>ROUND(I152*H152,2)</f>
        <v>0</v>
      </c>
      <c r="K152" s="223" t="s">
        <v>153</v>
      </c>
      <c r="L152" s="72"/>
      <c r="M152" s="228" t="s">
        <v>21</v>
      </c>
      <c r="N152" s="229" t="s">
        <v>46</v>
      </c>
      <c r="O152" s="47"/>
      <c r="P152" s="230">
        <f>O152*H152</f>
        <v>0</v>
      </c>
      <c r="Q152" s="230">
        <v>0</v>
      </c>
      <c r="R152" s="230">
        <f>Q152*H152</f>
        <v>0</v>
      </c>
      <c r="S152" s="230">
        <v>0.019460000000000002</v>
      </c>
      <c r="T152" s="231">
        <f>S152*H152</f>
        <v>0.11676</v>
      </c>
      <c r="AR152" s="24" t="s">
        <v>243</v>
      </c>
      <c r="AT152" s="24" t="s">
        <v>149</v>
      </c>
      <c r="AU152" s="24" t="s">
        <v>85</v>
      </c>
      <c r="AY152" s="24" t="s">
        <v>146</v>
      </c>
      <c r="BE152" s="232">
        <f>IF(N152="základní",J152,0)</f>
        <v>0</v>
      </c>
      <c r="BF152" s="232">
        <f>IF(N152="snížená",J152,0)</f>
        <v>0</v>
      </c>
      <c r="BG152" s="232">
        <f>IF(N152="zákl. přenesená",J152,0)</f>
        <v>0</v>
      </c>
      <c r="BH152" s="232">
        <f>IF(N152="sníž. přenesená",J152,0)</f>
        <v>0</v>
      </c>
      <c r="BI152" s="232">
        <f>IF(N152="nulová",J152,0)</f>
        <v>0</v>
      </c>
      <c r="BJ152" s="24" t="s">
        <v>83</v>
      </c>
      <c r="BK152" s="232">
        <f>ROUND(I152*H152,2)</f>
        <v>0</v>
      </c>
      <c r="BL152" s="24" t="s">
        <v>243</v>
      </c>
      <c r="BM152" s="24" t="s">
        <v>676</v>
      </c>
    </row>
    <row r="153" s="1" customFormat="1" ht="25.5" customHeight="1">
      <c r="B153" s="46"/>
      <c r="C153" s="221" t="s">
        <v>402</v>
      </c>
      <c r="D153" s="221" t="s">
        <v>149</v>
      </c>
      <c r="E153" s="222" t="s">
        <v>677</v>
      </c>
      <c r="F153" s="223" t="s">
        <v>678</v>
      </c>
      <c r="G153" s="224" t="s">
        <v>217</v>
      </c>
      <c r="H153" s="225">
        <v>6</v>
      </c>
      <c r="I153" s="226"/>
      <c r="J153" s="227">
        <f>ROUND(I153*H153,2)</f>
        <v>0</v>
      </c>
      <c r="K153" s="223" t="s">
        <v>153</v>
      </c>
      <c r="L153" s="72"/>
      <c r="M153" s="228" t="s">
        <v>21</v>
      </c>
      <c r="N153" s="229" t="s">
        <v>46</v>
      </c>
      <c r="O153" s="47"/>
      <c r="P153" s="230">
        <f>O153*H153</f>
        <v>0</v>
      </c>
      <c r="Q153" s="230">
        <v>0.01375</v>
      </c>
      <c r="R153" s="230">
        <f>Q153*H153</f>
        <v>0.082500000000000004</v>
      </c>
      <c r="S153" s="230">
        <v>0</v>
      </c>
      <c r="T153" s="231">
        <f>S153*H153</f>
        <v>0</v>
      </c>
      <c r="AR153" s="24" t="s">
        <v>243</v>
      </c>
      <c r="AT153" s="24" t="s">
        <v>149</v>
      </c>
      <c r="AU153" s="24" t="s">
        <v>85</v>
      </c>
      <c r="AY153" s="24" t="s">
        <v>146</v>
      </c>
      <c r="BE153" s="232">
        <f>IF(N153="základní",J153,0)</f>
        <v>0</v>
      </c>
      <c r="BF153" s="232">
        <f>IF(N153="snížená",J153,0)</f>
        <v>0</v>
      </c>
      <c r="BG153" s="232">
        <f>IF(N153="zákl. přenesená",J153,0)</f>
        <v>0</v>
      </c>
      <c r="BH153" s="232">
        <f>IF(N153="sníž. přenesená",J153,0)</f>
        <v>0</v>
      </c>
      <c r="BI153" s="232">
        <f>IF(N153="nulová",J153,0)</f>
        <v>0</v>
      </c>
      <c r="BJ153" s="24" t="s">
        <v>83</v>
      </c>
      <c r="BK153" s="232">
        <f>ROUND(I153*H153,2)</f>
        <v>0</v>
      </c>
      <c r="BL153" s="24" t="s">
        <v>243</v>
      </c>
      <c r="BM153" s="24" t="s">
        <v>679</v>
      </c>
    </row>
    <row r="154" s="1" customFormat="1" ht="16.5" customHeight="1">
      <c r="B154" s="46"/>
      <c r="C154" s="221" t="s">
        <v>408</v>
      </c>
      <c r="D154" s="221" t="s">
        <v>149</v>
      </c>
      <c r="E154" s="222" t="s">
        <v>680</v>
      </c>
      <c r="F154" s="223" t="s">
        <v>681</v>
      </c>
      <c r="G154" s="224" t="s">
        <v>217</v>
      </c>
      <c r="H154" s="225">
        <v>1</v>
      </c>
      <c r="I154" s="226"/>
      <c r="J154" s="227">
        <f>ROUND(I154*H154,2)</f>
        <v>0</v>
      </c>
      <c r="K154" s="223" t="s">
        <v>153</v>
      </c>
      <c r="L154" s="72"/>
      <c r="M154" s="228" t="s">
        <v>21</v>
      </c>
      <c r="N154" s="229" t="s">
        <v>46</v>
      </c>
      <c r="O154" s="47"/>
      <c r="P154" s="230">
        <f>O154*H154</f>
        <v>0</v>
      </c>
      <c r="Q154" s="230">
        <v>0</v>
      </c>
      <c r="R154" s="230">
        <f>Q154*H154</f>
        <v>0</v>
      </c>
      <c r="S154" s="230">
        <v>0.087999999999999995</v>
      </c>
      <c r="T154" s="231">
        <f>S154*H154</f>
        <v>0.087999999999999995</v>
      </c>
      <c r="AR154" s="24" t="s">
        <v>243</v>
      </c>
      <c r="AT154" s="24" t="s">
        <v>149</v>
      </c>
      <c r="AU154" s="24" t="s">
        <v>85</v>
      </c>
      <c r="AY154" s="24" t="s">
        <v>146</v>
      </c>
      <c r="BE154" s="232">
        <f>IF(N154="základní",J154,0)</f>
        <v>0</v>
      </c>
      <c r="BF154" s="232">
        <f>IF(N154="snížená",J154,0)</f>
        <v>0</v>
      </c>
      <c r="BG154" s="232">
        <f>IF(N154="zákl. přenesená",J154,0)</f>
        <v>0</v>
      </c>
      <c r="BH154" s="232">
        <f>IF(N154="sníž. přenesená",J154,0)</f>
        <v>0</v>
      </c>
      <c r="BI154" s="232">
        <f>IF(N154="nulová",J154,0)</f>
        <v>0</v>
      </c>
      <c r="BJ154" s="24" t="s">
        <v>83</v>
      </c>
      <c r="BK154" s="232">
        <f>ROUND(I154*H154,2)</f>
        <v>0</v>
      </c>
      <c r="BL154" s="24" t="s">
        <v>243</v>
      </c>
      <c r="BM154" s="24" t="s">
        <v>682</v>
      </c>
    </row>
    <row r="155" s="1" customFormat="1" ht="16.5" customHeight="1">
      <c r="B155" s="46"/>
      <c r="C155" s="221" t="s">
        <v>414</v>
      </c>
      <c r="D155" s="221" t="s">
        <v>149</v>
      </c>
      <c r="E155" s="222" t="s">
        <v>683</v>
      </c>
      <c r="F155" s="223" t="s">
        <v>684</v>
      </c>
      <c r="G155" s="224" t="s">
        <v>217</v>
      </c>
      <c r="H155" s="225">
        <v>1</v>
      </c>
      <c r="I155" s="226"/>
      <c r="J155" s="227">
        <f>ROUND(I155*H155,2)</f>
        <v>0</v>
      </c>
      <c r="K155" s="223" t="s">
        <v>153</v>
      </c>
      <c r="L155" s="72"/>
      <c r="M155" s="228" t="s">
        <v>21</v>
      </c>
      <c r="N155" s="229" t="s">
        <v>46</v>
      </c>
      <c r="O155" s="47"/>
      <c r="P155" s="230">
        <f>O155*H155</f>
        <v>0</v>
      </c>
      <c r="Q155" s="230">
        <v>0</v>
      </c>
      <c r="R155" s="230">
        <f>Q155*H155</f>
        <v>0</v>
      </c>
      <c r="S155" s="230">
        <v>0.024500000000000001</v>
      </c>
      <c r="T155" s="231">
        <f>S155*H155</f>
        <v>0.024500000000000001</v>
      </c>
      <c r="AR155" s="24" t="s">
        <v>243</v>
      </c>
      <c r="AT155" s="24" t="s">
        <v>149</v>
      </c>
      <c r="AU155" s="24" t="s">
        <v>85</v>
      </c>
      <c r="AY155" s="24" t="s">
        <v>146</v>
      </c>
      <c r="BE155" s="232">
        <f>IF(N155="základní",J155,0)</f>
        <v>0</v>
      </c>
      <c r="BF155" s="232">
        <f>IF(N155="snížená",J155,0)</f>
        <v>0</v>
      </c>
      <c r="BG155" s="232">
        <f>IF(N155="zákl. přenesená",J155,0)</f>
        <v>0</v>
      </c>
      <c r="BH155" s="232">
        <f>IF(N155="sníž. přenesená",J155,0)</f>
        <v>0</v>
      </c>
      <c r="BI155" s="232">
        <f>IF(N155="nulová",J155,0)</f>
        <v>0</v>
      </c>
      <c r="BJ155" s="24" t="s">
        <v>83</v>
      </c>
      <c r="BK155" s="232">
        <f>ROUND(I155*H155,2)</f>
        <v>0</v>
      </c>
      <c r="BL155" s="24" t="s">
        <v>243</v>
      </c>
      <c r="BM155" s="24" t="s">
        <v>685</v>
      </c>
    </row>
    <row r="156" s="1" customFormat="1" ht="16.5" customHeight="1">
      <c r="B156" s="46"/>
      <c r="C156" s="221" t="s">
        <v>419</v>
      </c>
      <c r="D156" s="221" t="s">
        <v>149</v>
      </c>
      <c r="E156" s="222" t="s">
        <v>686</v>
      </c>
      <c r="F156" s="223" t="s">
        <v>687</v>
      </c>
      <c r="G156" s="224" t="s">
        <v>217</v>
      </c>
      <c r="H156" s="225">
        <v>1</v>
      </c>
      <c r="I156" s="226"/>
      <c r="J156" s="227">
        <f>ROUND(I156*H156,2)</f>
        <v>0</v>
      </c>
      <c r="K156" s="223" t="s">
        <v>153</v>
      </c>
      <c r="L156" s="72"/>
      <c r="M156" s="228" t="s">
        <v>21</v>
      </c>
      <c r="N156" s="229" t="s">
        <v>46</v>
      </c>
      <c r="O156" s="47"/>
      <c r="P156" s="230">
        <f>O156*H156</f>
        <v>0</v>
      </c>
      <c r="Q156" s="230">
        <v>0.00088000000000000003</v>
      </c>
      <c r="R156" s="230">
        <f>Q156*H156</f>
        <v>0.00088000000000000003</v>
      </c>
      <c r="S156" s="230">
        <v>0</v>
      </c>
      <c r="T156" s="231">
        <f>S156*H156</f>
        <v>0</v>
      </c>
      <c r="AR156" s="24" t="s">
        <v>243</v>
      </c>
      <c r="AT156" s="24" t="s">
        <v>149</v>
      </c>
      <c r="AU156" s="24" t="s">
        <v>85</v>
      </c>
      <c r="AY156" s="24" t="s">
        <v>146</v>
      </c>
      <c r="BE156" s="232">
        <f>IF(N156="základní",J156,0)</f>
        <v>0</v>
      </c>
      <c r="BF156" s="232">
        <f>IF(N156="snížená",J156,0)</f>
        <v>0</v>
      </c>
      <c r="BG156" s="232">
        <f>IF(N156="zákl. přenesená",J156,0)</f>
        <v>0</v>
      </c>
      <c r="BH156" s="232">
        <f>IF(N156="sníž. přenesená",J156,0)</f>
        <v>0</v>
      </c>
      <c r="BI156" s="232">
        <f>IF(N156="nulová",J156,0)</f>
        <v>0</v>
      </c>
      <c r="BJ156" s="24" t="s">
        <v>83</v>
      </c>
      <c r="BK156" s="232">
        <f>ROUND(I156*H156,2)</f>
        <v>0</v>
      </c>
      <c r="BL156" s="24" t="s">
        <v>243</v>
      </c>
      <c r="BM156" s="24" t="s">
        <v>688</v>
      </c>
    </row>
    <row r="157" s="1" customFormat="1" ht="16.5" customHeight="1">
      <c r="B157" s="46"/>
      <c r="C157" s="221" t="s">
        <v>476</v>
      </c>
      <c r="D157" s="221" t="s">
        <v>149</v>
      </c>
      <c r="E157" s="222" t="s">
        <v>689</v>
      </c>
      <c r="F157" s="223" t="s">
        <v>690</v>
      </c>
      <c r="G157" s="224" t="s">
        <v>217</v>
      </c>
      <c r="H157" s="225">
        <v>1</v>
      </c>
      <c r="I157" s="226"/>
      <c r="J157" s="227">
        <f>ROUND(I157*H157,2)</f>
        <v>0</v>
      </c>
      <c r="K157" s="223" t="s">
        <v>153</v>
      </c>
      <c r="L157" s="72"/>
      <c r="M157" s="228" t="s">
        <v>21</v>
      </c>
      <c r="N157" s="229" t="s">
        <v>46</v>
      </c>
      <c r="O157" s="47"/>
      <c r="P157" s="230">
        <f>O157*H157</f>
        <v>0</v>
      </c>
      <c r="Q157" s="230">
        <v>0.00017000000000000001</v>
      </c>
      <c r="R157" s="230">
        <f>Q157*H157</f>
        <v>0.00017000000000000001</v>
      </c>
      <c r="S157" s="230">
        <v>0</v>
      </c>
      <c r="T157" s="231">
        <f>S157*H157</f>
        <v>0</v>
      </c>
      <c r="AR157" s="24" t="s">
        <v>243</v>
      </c>
      <c r="AT157" s="24" t="s">
        <v>149</v>
      </c>
      <c r="AU157" s="24" t="s">
        <v>85</v>
      </c>
      <c r="AY157" s="24" t="s">
        <v>146</v>
      </c>
      <c r="BE157" s="232">
        <f>IF(N157="základní",J157,0)</f>
        <v>0</v>
      </c>
      <c r="BF157" s="232">
        <f>IF(N157="snížená",J157,0)</f>
        <v>0</v>
      </c>
      <c r="BG157" s="232">
        <f>IF(N157="zákl. přenesená",J157,0)</f>
        <v>0</v>
      </c>
      <c r="BH157" s="232">
        <f>IF(N157="sníž. přenesená",J157,0)</f>
        <v>0</v>
      </c>
      <c r="BI157" s="232">
        <f>IF(N157="nulová",J157,0)</f>
        <v>0</v>
      </c>
      <c r="BJ157" s="24" t="s">
        <v>83</v>
      </c>
      <c r="BK157" s="232">
        <f>ROUND(I157*H157,2)</f>
        <v>0</v>
      </c>
      <c r="BL157" s="24" t="s">
        <v>243</v>
      </c>
      <c r="BM157" s="24" t="s">
        <v>691</v>
      </c>
    </row>
    <row r="158" s="1" customFormat="1" ht="25.5" customHeight="1">
      <c r="B158" s="46"/>
      <c r="C158" s="221" t="s">
        <v>511</v>
      </c>
      <c r="D158" s="221" t="s">
        <v>149</v>
      </c>
      <c r="E158" s="222" t="s">
        <v>692</v>
      </c>
      <c r="F158" s="223" t="s">
        <v>693</v>
      </c>
      <c r="G158" s="224" t="s">
        <v>217</v>
      </c>
      <c r="H158" s="225">
        <v>9</v>
      </c>
      <c r="I158" s="226"/>
      <c r="J158" s="227">
        <f>ROUND(I158*H158,2)</f>
        <v>0</v>
      </c>
      <c r="K158" s="223" t="s">
        <v>153</v>
      </c>
      <c r="L158" s="72"/>
      <c r="M158" s="228" t="s">
        <v>21</v>
      </c>
      <c r="N158" s="229" t="s">
        <v>46</v>
      </c>
      <c r="O158" s="47"/>
      <c r="P158" s="230">
        <f>O158*H158</f>
        <v>0</v>
      </c>
      <c r="Q158" s="230">
        <v>0.0024199999999999998</v>
      </c>
      <c r="R158" s="230">
        <f>Q158*H158</f>
        <v>0.021779999999999997</v>
      </c>
      <c r="S158" s="230">
        <v>0</v>
      </c>
      <c r="T158" s="231">
        <f>S158*H158</f>
        <v>0</v>
      </c>
      <c r="AR158" s="24" t="s">
        <v>243</v>
      </c>
      <c r="AT158" s="24" t="s">
        <v>149</v>
      </c>
      <c r="AU158" s="24" t="s">
        <v>85</v>
      </c>
      <c r="AY158" s="24" t="s">
        <v>146</v>
      </c>
      <c r="BE158" s="232">
        <f>IF(N158="základní",J158,0)</f>
        <v>0</v>
      </c>
      <c r="BF158" s="232">
        <f>IF(N158="snížená",J158,0)</f>
        <v>0</v>
      </c>
      <c r="BG158" s="232">
        <f>IF(N158="zákl. přenesená",J158,0)</f>
        <v>0</v>
      </c>
      <c r="BH158" s="232">
        <f>IF(N158="sníž. přenesená",J158,0)</f>
        <v>0</v>
      </c>
      <c r="BI158" s="232">
        <f>IF(N158="nulová",J158,0)</f>
        <v>0</v>
      </c>
      <c r="BJ158" s="24" t="s">
        <v>83</v>
      </c>
      <c r="BK158" s="232">
        <f>ROUND(I158*H158,2)</f>
        <v>0</v>
      </c>
      <c r="BL158" s="24" t="s">
        <v>243</v>
      </c>
      <c r="BM158" s="24" t="s">
        <v>694</v>
      </c>
    </row>
    <row r="159" s="1" customFormat="1" ht="25.5" customHeight="1">
      <c r="B159" s="46"/>
      <c r="C159" s="221" t="s">
        <v>512</v>
      </c>
      <c r="D159" s="221" t="s">
        <v>149</v>
      </c>
      <c r="E159" s="222" t="s">
        <v>695</v>
      </c>
      <c r="F159" s="223" t="s">
        <v>696</v>
      </c>
      <c r="G159" s="224" t="s">
        <v>217</v>
      </c>
      <c r="H159" s="225">
        <v>3</v>
      </c>
      <c r="I159" s="226"/>
      <c r="J159" s="227">
        <f>ROUND(I159*H159,2)</f>
        <v>0</v>
      </c>
      <c r="K159" s="223" t="s">
        <v>153</v>
      </c>
      <c r="L159" s="72"/>
      <c r="M159" s="228" t="s">
        <v>21</v>
      </c>
      <c r="N159" s="229" t="s">
        <v>46</v>
      </c>
      <c r="O159" s="47"/>
      <c r="P159" s="230">
        <f>O159*H159</f>
        <v>0</v>
      </c>
      <c r="Q159" s="230">
        <v>0</v>
      </c>
      <c r="R159" s="230">
        <f>Q159*H159</f>
        <v>0</v>
      </c>
      <c r="S159" s="230">
        <v>0.018800000000000001</v>
      </c>
      <c r="T159" s="231">
        <f>S159*H159</f>
        <v>0.056400000000000006</v>
      </c>
      <c r="AR159" s="24" t="s">
        <v>243</v>
      </c>
      <c r="AT159" s="24" t="s">
        <v>149</v>
      </c>
      <c r="AU159" s="24" t="s">
        <v>85</v>
      </c>
      <c r="AY159" s="24" t="s">
        <v>146</v>
      </c>
      <c r="BE159" s="232">
        <f>IF(N159="základní",J159,0)</f>
        <v>0</v>
      </c>
      <c r="BF159" s="232">
        <f>IF(N159="snížená",J159,0)</f>
        <v>0</v>
      </c>
      <c r="BG159" s="232">
        <f>IF(N159="zákl. přenesená",J159,0)</f>
        <v>0</v>
      </c>
      <c r="BH159" s="232">
        <f>IF(N159="sníž. přenesená",J159,0)</f>
        <v>0</v>
      </c>
      <c r="BI159" s="232">
        <f>IF(N159="nulová",J159,0)</f>
        <v>0</v>
      </c>
      <c r="BJ159" s="24" t="s">
        <v>83</v>
      </c>
      <c r="BK159" s="232">
        <f>ROUND(I159*H159,2)</f>
        <v>0</v>
      </c>
      <c r="BL159" s="24" t="s">
        <v>243</v>
      </c>
      <c r="BM159" s="24" t="s">
        <v>697</v>
      </c>
    </row>
    <row r="160" s="1" customFormat="1" ht="25.5" customHeight="1">
      <c r="B160" s="46"/>
      <c r="C160" s="221" t="s">
        <v>698</v>
      </c>
      <c r="D160" s="221" t="s">
        <v>149</v>
      </c>
      <c r="E160" s="222" t="s">
        <v>699</v>
      </c>
      <c r="F160" s="223" t="s">
        <v>700</v>
      </c>
      <c r="G160" s="224" t="s">
        <v>217</v>
      </c>
      <c r="H160" s="225">
        <v>3</v>
      </c>
      <c r="I160" s="226"/>
      <c r="J160" s="227">
        <f>ROUND(I160*H160,2)</f>
        <v>0</v>
      </c>
      <c r="K160" s="223" t="s">
        <v>153</v>
      </c>
      <c r="L160" s="72"/>
      <c r="M160" s="228" t="s">
        <v>21</v>
      </c>
      <c r="N160" s="229" t="s">
        <v>46</v>
      </c>
      <c r="O160" s="47"/>
      <c r="P160" s="230">
        <f>O160*H160</f>
        <v>0</v>
      </c>
      <c r="Q160" s="230">
        <v>0.0147</v>
      </c>
      <c r="R160" s="230">
        <f>Q160*H160</f>
        <v>0.0441</v>
      </c>
      <c r="S160" s="230">
        <v>0</v>
      </c>
      <c r="T160" s="231">
        <f>S160*H160</f>
        <v>0</v>
      </c>
      <c r="AR160" s="24" t="s">
        <v>243</v>
      </c>
      <c r="AT160" s="24" t="s">
        <v>149</v>
      </c>
      <c r="AU160" s="24" t="s">
        <v>85</v>
      </c>
      <c r="AY160" s="24" t="s">
        <v>146</v>
      </c>
      <c r="BE160" s="232">
        <f>IF(N160="základní",J160,0)</f>
        <v>0</v>
      </c>
      <c r="BF160" s="232">
        <f>IF(N160="snížená",J160,0)</f>
        <v>0</v>
      </c>
      <c r="BG160" s="232">
        <f>IF(N160="zákl. přenesená",J160,0)</f>
        <v>0</v>
      </c>
      <c r="BH160" s="232">
        <f>IF(N160="sníž. přenesená",J160,0)</f>
        <v>0</v>
      </c>
      <c r="BI160" s="232">
        <f>IF(N160="nulová",J160,0)</f>
        <v>0</v>
      </c>
      <c r="BJ160" s="24" t="s">
        <v>83</v>
      </c>
      <c r="BK160" s="232">
        <f>ROUND(I160*H160,2)</f>
        <v>0</v>
      </c>
      <c r="BL160" s="24" t="s">
        <v>243</v>
      </c>
      <c r="BM160" s="24" t="s">
        <v>701</v>
      </c>
    </row>
    <row r="161" s="1" customFormat="1" ht="25.5" customHeight="1">
      <c r="B161" s="46"/>
      <c r="C161" s="221" t="s">
        <v>702</v>
      </c>
      <c r="D161" s="221" t="s">
        <v>149</v>
      </c>
      <c r="E161" s="222" t="s">
        <v>703</v>
      </c>
      <c r="F161" s="223" t="s">
        <v>704</v>
      </c>
      <c r="G161" s="224" t="s">
        <v>224</v>
      </c>
      <c r="H161" s="225">
        <v>0.058000000000000003</v>
      </c>
      <c r="I161" s="226"/>
      <c r="J161" s="227">
        <f>ROUND(I161*H161,2)</f>
        <v>0</v>
      </c>
      <c r="K161" s="223" t="s">
        <v>153</v>
      </c>
      <c r="L161" s="72"/>
      <c r="M161" s="228" t="s">
        <v>21</v>
      </c>
      <c r="N161" s="229" t="s">
        <v>46</v>
      </c>
      <c r="O161" s="47"/>
      <c r="P161" s="230">
        <f>O161*H161</f>
        <v>0</v>
      </c>
      <c r="Q161" s="230">
        <v>0</v>
      </c>
      <c r="R161" s="230">
        <f>Q161*H161</f>
        <v>0</v>
      </c>
      <c r="S161" s="230">
        <v>0</v>
      </c>
      <c r="T161" s="231">
        <f>S161*H161</f>
        <v>0</v>
      </c>
      <c r="AR161" s="24" t="s">
        <v>243</v>
      </c>
      <c r="AT161" s="24" t="s">
        <v>149</v>
      </c>
      <c r="AU161" s="24" t="s">
        <v>85</v>
      </c>
      <c r="AY161" s="24" t="s">
        <v>146</v>
      </c>
      <c r="BE161" s="232">
        <f>IF(N161="základní",J161,0)</f>
        <v>0</v>
      </c>
      <c r="BF161" s="232">
        <f>IF(N161="snížená",J161,0)</f>
        <v>0</v>
      </c>
      <c r="BG161" s="232">
        <f>IF(N161="zákl. přenesená",J161,0)</f>
        <v>0</v>
      </c>
      <c r="BH161" s="232">
        <f>IF(N161="sníž. přenesená",J161,0)</f>
        <v>0</v>
      </c>
      <c r="BI161" s="232">
        <f>IF(N161="nulová",J161,0)</f>
        <v>0</v>
      </c>
      <c r="BJ161" s="24" t="s">
        <v>83</v>
      </c>
      <c r="BK161" s="232">
        <f>ROUND(I161*H161,2)</f>
        <v>0</v>
      </c>
      <c r="BL161" s="24" t="s">
        <v>243</v>
      </c>
      <c r="BM161" s="24" t="s">
        <v>705</v>
      </c>
    </row>
    <row r="162" s="1" customFormat="1" ht="16.5" customHeight="1">
      <c r="B162" s="46"/>
      <c r="C162" s="221" t="s">
        <v>706</v>
      </c>
      <c r="D162" s="221" t="s">
        <v>149</v>
      </c>
      <c r="E162" s="222" t="s">
        <v>707</v>
      </c>
      <c r="F162" s="223" t="s">
        <v>708</v>
      </c>
      <c r="G162" s="224" t="s">
        <v>268</v>
      </c>
      <c r="H162" s="225">
        <v>9</v>
      </c>
      <c r="I162" s="226"/>
      <c r="J162" s="227">
        <f>ROUND(I162*H162,2)</f>
        <v>0</v>
      </c>
      <c r="K162" s="223" t="s">
        <v>153</v>
      </c>
      <c r="L162" s="72"/>
      <c r="M162" s="228" t="s">
        <v>21</v>
      </c>
      <c r="N162" s="229" t="s">
        <v>46</v>
      </c>
      <c r="O162" s="47"/>
      <c r="P162" s="230">
        <f>O162*H162</f>
        <v>0</v>
      </c>
      <c r="Q162" s="230">
        <v>0</v>
      </c>
      <c r="R162" s="230">
        <f>Q162*H162</f>
        <v>0</v>
      </c>
      <c r="S162" s="230">
        <v>0.00048999999999999998</v>
      </c>
      <c r="T162" s="231">
        <f>S162*H162</f>
        <v>0.0044099999999999999</v>
      </c>
      <c r="AR162" s="24" t="s">
        <v>243</v>
      </c>
      <c r="AT162" s="24" t="s">
        <v>149</v>
      </c>
      <c r="AU162" s="24" t="s">
        <v>85</v>
      </c>
      <c r="AY162" s="24" t="s">
        <v>146</v>
      </c>
      <c r="BE162" s="232">
        <f>IF(N162="základní",J162,0)</f>
        <v>0</v>
      </c>
      <c r="BF162" s="232">
        <f>IF(N162="snížená",J162,0)</f>
        <v>0</v>
      </c>
      <c r="BG162" s="232">
        <f>IF(N162="zákl. přenesená",J162,0)</f>
        <v>0</v>
      </c>
      <c r="BH162" s="232">
        <f>IF(N162="sníž. přenesená",J162,0)</f>
        <v>0</v>
      </c>
      <c r="BI162" s="232">
        <f>IF(N162="nulová",J162,0)</f>
        <v>0</v>
      </c>
      <c r="BJ162" s="24" t="s">
        <v>83</v>
      </c>
      <c r="BK162" s="232">
        <f>ROUND(I162*H162,2)</f>
        <v>0</v>
      </c>
      <c r="BL162" s="24" t="s">
        <v>243</v>
      </c>
      <c r="BM162" s="24" t="s">
        <v>709</v>
      </c>
    </row>
    <row r="163" s="1" customFormat="1" ht="16.5" customHeight="1">
      <c r="B163" s="46"/>
      <c r="C163" s="221" t="s">
        <v>710</v>
      </c>
      <c r="D163" s="221" t="s">
        <v>149</v>
      </c>
      <c r="E163" s="222" t="s">
        <v>711</v>
      </c>
      <c r="F163" s="223" t="s">
        <v>712</v>
      </c>
      <c r="G163" s="224" t="s">
        <v>217</v>
      </c>
      <c r="H163" s="225">
        <v>9</v>
      </c>
      <c r="I163" s="226"/>
      <c r="J163" s="227">
        <f>ROUND(I163*H163,2)</f>
        <v>0</v>
      </c>
      <c r="K163" s="223" t="s">
        <v>153</v>
      </c>
      <c r="L163" s="72"/>
      <c r="M163" s="228" t="s">
        <v>21</v>
      </c>
      <c r="N163" s="229" t="s">
        <v>46</v>
      </c>
      <c r="O163" s="47"/>
      <c r="P163" s="230">
        <f>O163*H163</f>
        <v>0</v>
      </c>
      <c r="Q163" s="230">
        <v>0</v>
      </c>
      <c r="R163" s="230">
        <f>Q163*H163</f>
        <v>0</v>
      </c>
      <c r="S163" s="230">
        <v>0.00156</v>
      </c>
      <c r="T163" s="231">
        <f>S163*H163</f>
        <v>0.01404</v>
      </c>
      <c r="AR163" s="24" t="s">
        <v>243</v>
      </c>
      <c r="AT163" s="24" t="s">
        <v>149</v>
      </c>
      <c r="AU163" s="24" t="s">
        <v>85</v>
      </c>
      <c r="AY163" s="24" t="s">
        <v>146</v>
      </c>
      <c r="BE163" s="232">
        <f>IF(N163="základní",J163,0)</f>
        <v>0</v>
      </c>
      <c r="BF163" s="232">
        <f>IF(N163="snížená",J163,0)</f>
        <v>0</v>
      </c>
      <c r="BG163" s="232">
        <f>IF(N163="zákl. přenesená",J163,0)</f>
        <v>0</v>
      </c>
      <c r="BH163" s="232">
        <f>IF(N163="sníž. přenesená",J163,0)</f>
        <v>0</v>
      </c>
      <c r="BI163" s="232">
        <f>IF(N163="nulová",J163,0)</f>
        <v>0</v>
      </c>
      <c r="BJ163" s="24" t="s">
        <v>83</v>
      </c>
      <c r="BK163" s="232">
        <f>ROUND(I163*H163,2)</f>
        <v>0</v>
      </c>
      <c r="BL163" s="24" t="s">
        <v>243</v>
      </c>
      <c r="BM163" s="24" t="s">
        <v>713</v>
      </c>
    </row>
    <row r="164" s="1" customFormat="1" ht="16.5" customHeight="1">
      <c r="B164" s="46"/>
      <c r="C164" s="221" t="s">
        <v>714</v>
      </c>
      <c r="D164" s="221" t="s">
        <v>149</v>
      </c>
      <c r="E164" s="222" t="s">
        <v>715</v>
      </c>
      <c r="F164" s="223" t="s">
        <v>716</v>
      </c>
      <c r="G164" s="224" t="s">
        <v>217</v>
      </c>
      <c r="H164" s="225">
        <v>3</v>
      </c>
      <c r="I164" s="226"/>
      <c r="J164" s="227">
        <f>ROUND(I164*H164,2)</f>
        <v>0</v>
      </c>
      <c r="K164" s="223" t="s">
        <v>153</v>
      </c>
      <c r="L164" s="72"/>
      <c r="M164" s="228" t="s">
        <v>21</v>
      </c>
      <c r="N164" s="229" t="s">
        <v>46</v>
      </c>
      <c r="O164" s="47"/>
      <c r="P164" s="230">
        <f>O164*H164</f>
        <v>0</v>
      </c>
      <c r="Q164" s="230">
        <v>0.0018</v>
      </c>
      <c r="R164" s="230">
        <f>Q164*H164</f>
        <v>0.0054000000000000003</v>
      </c>
      <c r="S164" s="230">
        <v>0</v>
      </c>
      <c r="T164" s="231">
        <f>S164*H164</f>
        <v>0</v>
      </c>
      <c r="AR164" s="24" t="s">
        <v>243</v>
      </c>
      <c r="AT164" s="24" t="s">
        <v>149</v>
      </c>
      <c r="AU164" s="24" t="s">
        <v>85</v>
      </c>
      <c r="AY164" s="24" t="s">
        <v>146</v>
      </c>
      <c r="BE164" s="232">
        <f>IF(N164="základní",J164,0)</f>
        <v>0</v>
      </c>
      <c r="BF164" s="232">
        <f>IF(N164="snížená",J164,0)</f>
        <v>0</v>
      </c>
      <c r="BG164" s="232">
        <f>IF(N164="zákl. přenesená",J164,0)</f>
        <v>0</v>
      </c>
      <c r="BH164" s="232">
        <f>IF(N164="sníž. přenesená",J164,0)</f>
        <v>0</v>
      </c>
      <c r="BI164" s="232">
        <f>IF(N164="nulová",J164,0)</f>
        <v>0</v>
      </c>
      <c r="BJ164" s="24" t="s">
        <v>83</v>
      </c>
      <c r="BK164" s="232">
        <f>ROUND(I164*H164,2)</f>
        <v>0</v>
      </c>
      <c r="BL164" s="24" t="s">
        <v>243</v>
      </c>
      <c r="BM164" s="24" t="s">
        <v>717</v>
      </c>
    </row>
    <row r="165" s="1" customFormat="1" ht="25.5" customHeight="1">
      <c r="B165" s="46"/>
      <c r="C165" s="221" t="s">
        <v>718</v>
      </c>
      <c r="D165" s="221" t="s">
        <v>149</v>
      </c>
      <c r="E165" s="222" t="s">
        <v>719</v>
      </c>
      <c r="F165" s="223" t="s">
        <v>720</v>
      </c>
      <c r="G165" s="224" t="s">
        <v>217</v>
      </c>
      <c r="H165" s="225">
        <v>3</v>
      </c>
      <c r="I165" s="226"/>
      <c r="J165" s="227">
        <f>ROUND(I165*H165,2)</f>
        <v>0</v>
      </c>
      <c r="K165" s="223" t="s">
        <v>153</v>
      </c>
      <c r="L165" s="72"/>
      <c r="M165" s="228" t="s">
        <v>21</v>
      </c>
      <c r="N165" s="229" t="s">
        <v>46</v>
      </c>
      <c r="O165" s="47"/>
      <c r="P165" s="230">
        <f>O165*H165</f>
        <v>0</v>
      </c>
      <c r="Q165" s="230">
        <v>0.0015399999999999999</v>
      </c>
      <c r="R165" s="230">
        <f>Q165*H165</f>
        <v>0.00462</v>
      </c>
      <c r="S165" s="230">
        <v>0</v>
      </c>
      <c r="T165" s="231">
        <f>S165*H165</f>
        <v>0</v>
      </c>
      <c r="AR165" s="24" t="s">
        <v>243</v>
      </c>
      <c r="AT165" s="24" t="s">
        <v>149</v>
      </c>
      <c r="AU165" s="24" t="s">
        <v>85</v>
      </c>
      <c r="AY165" s="24" t="s">
        <v>146</v>
      </c>
      <c r="BE165" s="232">
        <f>IF(N165="základní",J165,0)</f>
        <v>0</v>
      </c>
      <c r="BF165" s="232">
        <f>IF(N165="snížená",J165,0)</f>
        <v>0</v>
      </c>
      <c r="BG165" s="232">
        <f>IF(N165="zákl. přenesená",J165,0)</f>
        <v>0</v>
      </c>
      <c r="BH165" s="232">
        <f>IF(N165="sníž. přenesená",J165,0)</f>
        <v>0</v>
      </c>
      <c r="BI165" s="232">
        <f>IF(N165="nulová",J165,0)</f>
        <v>0</v>
      </c>
      <c r="BJ165" s="24" t="s">
        <v>83</v>
      </c>
      <c r="BK165" s="232">
        <f>ROUND(I165*H165,2)</f>
        <v>0</v>
      </c>
      <c r="BL165" s="24" t="s">
        <v>243</v>
      </c>
      <c r="BM165" s="24" t="s">
        <v>721</v>
      </c>
    </row>
    <row r="166" s="1" customFormat="1" ht="16.5" customHeight="1">
      <c r="B166" s="46"/>
      <c r="C166" s="221" t="s">
        <v>722</v>
      </c>
      <c r="D166" s="221" t="s">
        <v>149</v>
      </c>
      <c r="E166" s="222" t="s">
        <v>723</v>
      </c>
      <c r="F166" s="223" t="s">
        <v>724</v>
      </c>
      <c r="G166" s="224" t="s">
        <v>217</v>
      </c>
      <c r="H166" s="225">
        <v>1</v>
      </c>
      <c r="I166" s="226"/>
      <c r="J166" s="227">
        <f>ROUND(I166*H166,2)</f>
        <v>0</v>
      </c>
      <c r="K166" s="223" t="s">
        <v>153</v>
      </c>
      <c r="L166" s="72"/>
      <c r="M166" s="228" t="s">
        <v>21</v>
      </c>
      <c r="N166" s="229" t="s">
        <v>46</v>
      </c>
      <c r="O166" s="47"/>
      <c r="P166" s="230">
        <f>O166*H166</f>
        <v>0</v>
      </c>
      <c r="Q166" s="230">
        <v>0.0018400000000000001</v>
      </c>
      <c r="R166" s="230">
        <f>Q166*H166</f>
        <v>0.0018400000000000001</v>
      </c>
      <c r="S166" s="230">
        <v>0</v>
      </c>
      <c r="T166" s="231">
        <f>S166*H166</f>
        <v>0</v>
      </c>
      <c r="AR166" s="24" t="s">
        <v>243</v>
      </c>
      <c r="AT166" s="24" t="s">
        <v>149</v>
      </c>
      <c r="AU166" s="24" t="s">
        <v>85</v>
      </c>
      <c r="AY166" s="24" t="s">
        <v>146</v>
      </c>
      <c r="BE166" s="232">
        <f>IF(N166="základní",J166,0)</f>
        <v>0</v>
      </c>
      <c r="BF166" s="232">
        <f>IF(N166="snížená",J166,0)</f>
        <v>0</v>
      </c>
      <c r="BG166" s="232">
        <f>IF(N166="zákl. přenesená",J166,0)</f>
        <v>0</v>
      </c>
      <c r="BH166" s="232">
        <f>IF(N166="sníž. přenesená",J166,0)</f>
        <v>0</v>
      </c>
      <c r="BI166" s="232">
        <f>IF(N166="nulová",J166,0)</f>
        <v>0</v>
      </c>
      <c r="BJ166" s="24" t="s">
        <v>83</v>
      </c>
      <c r="BK166" s="232">
        <f>ROUND(I166*H166,2)</f>
        <v>0</v>
      </c>
      <c r="BL166" s="24" t="s">
        <v>243</v>
      </c>
      <c r="BM166" s="24" t="s">
        <v>725</v>
      </c>
    </row>
    <row r="167" s="1" customFormat="1" ht="16.5" customHeight="1">
      <c r="B167" s="46"/>
      <c r="C167" s="221" t="s">
        <v>726</v>
      </c>
      <c r="D167" s="221" t="s">
        <v>149</v>
      </c>
      <c r="E167" s="222" t="s">
        <v>727</v>
      </c>
      <c r="F167" s="223" t="s">
        <v>728</v>
      </c>
      <c r="G167" s="224" t="s">
        <v>268</v>
      </c>
      <c r="H167" s="225">
        <v>6</v>
      </c>
      <c r="I167" s="226"/>
      <c r="J167" s="227">
        <f>ROUND(I167*H167,2)</f>
        <v>0</v>
      </c>
      <c r="K167" s="223" t="s">
        <v>153</v>
      </c>
      <c r="L167" s="72"/>
      <c r="M167" s="228" t="s">
        <v>21</v>
      </c>
      <c r="N167" s="229" t="s">
        <v>46</v>
      </c>
      <c r="O167" s="47"/>
      <c r="P167" s="230">
        <f>O167*H167</f>
        <v>0</v>
      </c>
      <c r="Q167" s="230">
        <v>0.00023000000000000001</v>
      </c>
      <c r="R167" s="230">
        <f>Q167*H167</f>
        <v>0.0013800000000000002</v>
      </c>
      <c r="S167" s="230">
        <v>0</v>
      </c>
      <c r="T167" s="231">
        <f>S167*H167</f>
        <v>0</v>
      </c>
      <c r="AR167" s="24" t="s">
        <v>243</v>
      </c>
      <c r="AT167" s="24" t="s">
        <v>149</v>
      </c>
      <c r="AU167" s="24" t="s">
        <v>85</v>
      </c>
      <c r="AY167" s="24" t="s">
        <v>146</v>
      </c>
      <c r="BE167" s="232">
        <f>IF(N167="základní",J167,0)</f>
        <v>0</v>
      </c>
      <c r="BF167" s="232">
        <f>IF(N167="snížená",J167,0)</f>
        <v>0</v>
      </c>
      <c r="BG167" s="232">
        <f>IF(N167="zákl. přenesená",J167,0)</f>
        <v>0</v>
      </c>
      <c r="BH167" s="232">
        <f>IF(N167="sníž. přenesená",J167,0)</f>
        <v>0</v>
      </c>
      <c r="BI167" s="232">
        <f>IF(N167="nulová",J167,0)</f>
        <v>0</v>
      </c>
      <c r="BJ167" s="24" t="s">
        <v>83</v>
      </c>
      <c r="BK167" s="232">
        <f>ROUND(I167*H167,2)</f>
        <v>0</v>
      </c>
      <c r="BL167" s="24" t="s">
        <v>243</v>
      </c>
      <c r="BM167" s="24" t="s">
        <v>729</v>
      </c>
    </row>
    <row r="168" s="1" customFormat="1" ht="25.5" customHeight="1">
      <c r="B168" s="46"/>
      <c r="C168" s="221" t="s">
        <v>730</v>
      </c>
      <c r="D168" s="221" t="s">
        <v>149</v>
      </c>
      <c r="E168" s="222" t="s">
        <v>731</v>
      </c>
      <c r="F168" s="223" t="s">
        <v>732</v>
      </c>
      <c r="G168" s="224" t="s">
        <v>268</v>
      </c>
      <c r="H168" s="225">
        <v>1</v>
      </c>
      <c r="I168" s="226"/>
      <c r="J168" s="227">
        <f>ROUND(I168*H168,2)</f>
        <v>0</v>
      </c>
      <c r="K168" s="223" t="s">
        <v>153</v>
      </c>
      <c r="L168" s="72"/>
      <c r="M168" s="228" t="s">
        <v>21</v>
      </c>
      <c r="N168" s="229" t="s">
        <v>46</v>
      </c>
      <c r="O168" s="47"/>
      <c r="P168" s="230">
        <f>O168*H168</f>
        <v>0</v>
      </c>
      <c r="Q168" s="230">
        <v>0.00075000000000000002</v>
      </c>
      <c r="R168" s="230">
        <f>Q168*H168</f>
        <v>0.00075000000000000002</v>
      </c>
      <c r="S168" s="230">
        <v>0</v>
      </c>
      <c r="T168" s="231">
        <f>S168*H168</f>
        <v>0</v>
      </c>
      <c r="AR168" s="24" t="s">
        <v>243</v>
      </c>
      <c r="AT168" s="24" t="s">
        <v>149</v>
      </c>
      <c r="AU168" s="24" t="s">
        <v>85</v>
      </c>
      <c r="AY168" s="24" t="s">
        <v>146</v>
      </c>
      <c r="BE168" s="232">
        <f>IF(N168="základní",J168,0)</f>
        <v>0</v>
      </c>
      <c r="BF168" s="232">
        <f>IF(N168="snížená",J168,0)</f>
        <v>0</v>
      </c>
      <c r="BG168" s="232">
        <f>IF(N168="zákl. přenesená",J168,0)</f>
        <v>0</v>
      </c>
      <c r="BH168" s="232">
        <f>IF(N168="sníž. přenesená",J168,0)</f>
        <v>0</v>
      </c>
      <c r="BI168" s="232">
        <f>IF(N168="nulová",J168,0)</f>
        <v>0</v>
      </c>
      <c r="BJ168" s="24" t="s">
        <v>83</v>
      </c>
      <c r="BK168" s="232">
        <f>ROUND(I168*H168,2)</f>
        <v>0</v>
      </c>
      <c r="BL168" s="24" t="s">
        <v>243</v>
      </c>
      <c r="BM168" s="24" t="s">
        <v>733</v>
      </c>
    </row>
    <row r="169" s="1" customFormat="1" ht="38.25" customHeight="1">
      <c r="B169" s="46"/>
      <c r="C169" s="221" t="s">
        <v>734</v>
      </c>
      <c r="D169" s="221" t="s">
        <v>149</v>
      </c>
      <c r="E169" s="222" t="s">
        <v>735</v>
      </c>
      <c r="F169" s="223" t="s">
        <v>736</v>
      </c>
      <c r="G169" s="224" t="s">
        <v>224</v>
      </c>
      <c r="H169" s="225">
        <v>0.436</v>
      </c>
      <c r="I169" s="226"/>
      <c r="J169" s="227">
        <f>ROUND(I169*H169,2)</f>
        <v>0</v>
      </c>
      <c r="K169" s="223" t="s">
        <v>153</v>
      </c>
      <c r="L169" s="72"/>
      <c r="M169" s="228" t="s">
        <v>21</v>
      </c>
      <c r="N169" s="229" t="s">
        <v>46</v>
      </c>
      <c r="O169" s="47"/>
      <c r="P169" s="230">
        <f>O169*H169</f>
        <v>0</v>
      </c>
      <c r="Q169" s="230">
        <v>0</v>
      </c>
      <c r="R169" s="230">
        <f>Q169*H169</f>
        <v>0</v>
      </c>
      <c r="S169" s="230">
        <v>0</v>
      </c>
      <c r="T169" s="231">
        <f>S169*H169</f>
        <v>0</v>
      </c>
      <c r="AR169" s="24" t="s">
        <v>243</v>
      </c>
      <c r="AT169" s="24" t="s">
        <v>149</v>
      </c>
      <c r="AU169" s="24" t="s">
        <v>85</v>
      </c>
      <c r="AY169" s="24" t="s">
        <v>146</v>
      </c>
      <c r="BE169" s="232">
        <f>IF(N169="základní",J169,0)</f>
        <v>0</v>
      </c>
      <c r="BF169" s="232">
        <f>IF(N169="snížená",J169,0)</f>
        <v>0</v>
      </c>
      <c r="BG169" s="232">
        <f>IF(N169="zákl. přenesená",J169,0)</f>
        <v>0</v>
      </c>
      <c r="BH169" s="232">
        <f>IF(N169="sníž. přenesená",J169,0)</f>
        <v>0</v>
      </c>
      <c r="BI169" s="232">
        <f>IF(N169="nulová",J169,0)</f>
        <v>0</v>
      </c>
      <c r="BJ169" s="24" t="s">
        <v>83</v>
      </c>
      <c r="BK169" s="232">
        <f>ROUND(I169*H169,2)</f>
        <v>0</v>
      </c>
      <c r="BL169" s="24" t="s">
        <v>243</v>
      </c>
      <c r="BM169" s="24" t="s">
        <v>737</v>
      </c>
    </row>
    <row r="170" s="10" customFormat="1" ht="29.88" customHeight="1">
      <c r="B170" s="205"/>
      <c r="C170" s="206"/>
      <c r="D170" s="207" t="s">
        <v>74</v>
      </c>
      <c r="E170" s="219" t="s">
        <v>738</v>
      </c>
      <c r="F170" s="219" t="s">
        <v>739</v>
      </c>
      <c r="G170" s="206"/>
      <c r="H170" s="206"/>
      <c r="I170" s="209"/>
      <c r="J170" s="220">
        <f>BK170</f>
        <v>0</v>
      </c>
      <c r="K170" s="206"/>
      <c r="L170" s="211"/>
      <c r="M170" s="212"/>
      <c r="N170" s="213"/>
      <c r="O170" s="213"/>
      <c r="P170" s="214">
        <f>P171</f>
        <v>0</v>
      </c>
      <c r="Q170" s="213"/>
      <c r="R170" s="214">
        <f>R171</f>
        <v>0.00315</v>
      </c>
      <c r="S170" s="213"/>
      <c r="T170" s="215">
        <f>T171</f>
        <v>0</v>
      </c>
      <c r="AR170" s="216" t="s">
        <v>85</v>
      </c>
      <c r="AT170" s="217" t="s">
        <v>74</v>
      </c>
      <c r="AU170" s="217" t="s">
        <v>83</v>
      </c>
      <c r="AY170" s="216" t="s">
        <v>146</v>
      </c>
      <c r="BK170" s="218">
        <f>BK171</f>
        <v>0</v>
      </c>
    </row>
    <row r="171" s="1" customFormat="1" ht="25.5" customHeight="1">
      <c r="B171" s="46"/>
      <c r="C171" s="221" t="s">
        <v>740</v>
      </c>
      <c r="D171" s="221" t="s">
        <v>149</v>
      </c>
      <c r="E171" s="222" t="s">
        <v>741</v>
      </c>
      <c r="F171" s="223" t="s">
        <v>742</v>
      </c>
      <c r="G171" s="224" t="s">
        <v>268</v>
      </c>
      <c r="H171" s="225">
        <v>9</v>
      </c>
      <c r="I171" s="226"/>
      <c r="J171" s="227">
        <f>ROUND(I171*H171,2)</f>
        <v>0</v>
      </c>
      <c r="K171" s="223" t="s">
        <v>153</v>
      </c>
      <c r="L171" s="72"/>
      <c r="M171" s="228" t="s">
        <v>21</v>
      </c>
      <c r="N171" s="229" t="s">
        <v>46</v>
      </c>
      <c r="O171" s="47"/>
      <c r="P171" s="230">
        <f>O171*H171</f>
        <v>0</v>
      </c>
      <c r="Q171" s="230">
        <v>0.00035</v>
      </c>
      <c r="R171" s="230">
        <f>Q171*H171</f>
        <v>0.00315</v>
      </c>
      <c r="S171" s="230">
        <v>0</v>
      </c>
      <c r="T171" s="231">
        <f>S171*H171</f>
        <v>0</v>
      </c>
      <c r="AR171" s="24" t="s">
        <v>243</v>
      </c>
      <c r="AT171" s="24" t="s">
        <v>149</v>
      </c>
      <c r="AU171" s="24" t="s">
        <v>85</v>
      </c>
      <c r="AY171" s="24" t="s">
        <v>146</v>
      </c>
      <c r="BE171" s="232">
        <f>IF(N171="základní",J171,0)</f>
        <v>0</v>
      </c>
      <c r="BF171" s="232">
        <f>IF(N171="snížená",J171,0)</f>
        <v>0</v>
      </c>
      <c r="BG171" s="232">
        <f>IF(N171="zákl. přenesená",J171,0)</f>
        <v>0</v>
      </c>
      <c r="BH171" s="232">
        <f>IF(N171="sníž. přenesená",J171,0)</f>
        <v>0</v>
      </c>
      <c r="BI171" s="232">
        <f>IF(N171="nulová",J171,0)</f>
        <v>0</v>
      </c>
      <c r="BJ171" s="24" t="s">
        <v>83</v>
      </c>
      <c r="BK171" s="232">
        <f>ROUND(I171*H171,2)</f>
        <v>0</v>
      </c>
      <c r="BL171" s="24" t="s">
        <v>243</v>
      </c>
      <c r="BM171" s="24" t="s">
        <v>743</v>
      </c>
    </row>
    <row r="172" s="10" customFormat="1" ht="29.88" customHeight="1">
      <c r="B172" s="205"/>
      <c r="C172" s="206"/>
      <c r="D172" s="207" t="s">
        <v>74</v>
      </c>
      <c r="E172" s="219" t="s">
        <v>744</v>
      </c>
      <c r="F172" s="219" t="s">
        <v>745</v>
      </c>
      <c r="G172" s="206"/>
      <c r="H172" s="206"/>
      <c r="I172" s="209"/>
      <c r="J172" s="220">
        <f>BK172</f>
        <v>0</v>
      </c>
      <c r="K172" s="206"/>
      <c r="L172" s="211"/>
      <c r="M172" s="212"/>
      <c r="N172" s="213"/>
      <c r="O172" s="213"/>
      <c r="P172" s="214">
        <f>SUM(P173:P181)</f>
        <v>0</v>
      </c>
      <c r="Q172" s="213"/>
      <c r="R172" s="214">
        <f>SUM(R173:R181)</f>
        <v>0.026450000000000001</v>
      </c>
      <c r="S172" s="213"/>
      <c r="T172" s="215">
        <f>SUM(T173:T181)</f>
        <v>0.049819999999999996</v>
      </c>
      <c r="AR172" s="216" t="s">
        <v>85</v>
      </c>
      <c r="AT172" s="217" t="s">
        <v>74</v>
      </c>
      <c r="AU172" s="217" t="s">
        <v>83</v>
      </c>
      <c r="AY172" s="216" t="s">
        <v>146</v>
      </c>
      <c r="BK172" s="218">
        <f>SUM(BK173:BK181)</f>
        <v>0</v>
      </c>
    </row>
    <row r="173" s="1" customFormat="1" ht="16.5" customHeight="1">
      <c r="B173" s="46"/>
      <c r="C173" s="221" t="s">
        <v>746</v>
      </c>
      <c r="D173" s="221" t="s">
        <v>149</v>
      </c>
      <c r="E173" s="222" t="s">
        <v>747</v>
      </c>
      <c r="F173" s="223" t="s">
        <v>748</v>
      </c>
      <c r="G173" s="224" t="s">
        <v>255</v>
      </c>
      <c r="H173" s="225">
        <v>12</v>
      </c>
      <c r="I173" s="226"/>
      <c r="J173" s="227">
        <f>ROUND(I173*H173,2)</f>
        <v>0</v>
      </c>
      <c r="K173" s="223" t="s">
        <v>153</v>
      </c>
      <c r="L173" s="72"/>
      <c r="M173" s="228" t="s">
        <v>21</v>
      </c>
      <c r="N173" s="229" t="s">
        <v>46</v>
      </c>
      <c r="O173" s="47"/>
      <c r="P173" s="230">
        <f>O173*H173</f>
        <v>0</v>
      </c>
      <c r="Q173" s="230">
        <v>0.00044999999999999999</v>
      </c>
      <c r="R173" s="230">
        <f>Q173*H173</f>
        <v>0.0054000000000000003</v>
      </c>
      <c r="S173" s="230">
        <v>0</v>
      </c>
      <c r="T173" s="231">
        <f>S173*H173</f>
        <v>0</v>
      </c>
      <c r="AR173" s="24" t="s">
        <v>243</v>
      </c>
      <c r="AT173" s="24" t="s">
        <v>149</v>
      </c>
      <c r="AU173" s="24" t="s">
        <v>85</v>
      </c>
      <c r="AY173" s="24" t="s">
        <v>146</v>
      </c>
      <c r="BE173" s="232">
        <f>IF(N173="základní",J173,0)</f>
        <v>0</v>
      </c>
      <c r="BF173" s="232">
        <f>IF(N173="snížená",J173,0)</f>
        <v>0</v>
      </c>
      <c r="BG173" s="232">
        <f>IF(N173="zákl. přenesená",J173,0)</f>
        <v>0</v>
      </c>
      <c r="BH173" s="232">
        <f>IF(N173="sníž. přenesená",J173,0)</f>
        <v>0</v>
      </c>
      <c r="BI173" s="232">
        <f>IF(N173="nulová",J173,0)</f>
        <v>0</v>
      </c>
      <c r="BJ173" s="24" t="s">
        <v>83</v>
      </c>
      <c r="BK173" s="232">
        <f>ROUND(I173*H173,2)</f>
        <v>0</v>
      </c>
      <c r="BL173" s="24" t="s">
        <v>243</v>
      </c>
      <c r="BM173" s="24" t="s">
        <v>749</v>
      </c>
    </row>
    <row r="174" s="1" customFormat="1" ht="16.5" customHeight="1">
      <c r="B174" s="46"/>
      <c r="C174" s="221" t="s">
        <v>750</v>
      </c>
      <c r="D174" s="221" t="s">
        <v>149</v>
      </c>
      <c r="E174" s="222" t="s">
        <v>751</v>
      </c>
      <c r="F174" s="223" t="s">
        <v>752</v>
      </c>
      <c r="G174" s="224" t="s">
        <v>255</v>
      </c>
      <c r="H174" s="225">
        <v>35</v>
      </c>
      <c r="I174" s="226"/>
      <c r="J174" s="227">
        <f>ROUND(I174*H174,2)</f>
        <v>0</v>
      </c>
      <c r="K174" s="223" t="s">
        <v>153</v>
      </c>
      <c r="L174" s="72"/>
      <c r="M174" s="228" t="s">
        <v>21</v>
      </c>
      <c r="N174" s="229" t="s">
        <v>46</v>
      </c>
      <c r="O174" s="47"/>
      <c r="P174" s="230">
        <f>O174*H174</f>
        <v>0</v>
      </c>
      <c r="Q174" s="230">
        <v>0.00055999999999999995</v>
      </c>
      <c r="R174" s="230">
        <f>Q174*H174</f>
        <v>0.019599999999999999</v>
      </c>
      <c r="S174" s="230">
        <v>0</v>
      </c>
      <c r="T174" s="231">
        <f>S174*H174</f>
        <v>0</v>
      </c>
      <c r="AR174" s="24" t="s">
        <v>243</v>
      </c>
      <c r="AT174" s="24" t="s">
        <v>149</v>
      </c>
      <c r="AU174" s="24" t="s">
        <v>85</v>
      </c>
      <c r="AY174" s="24" t="s">
        <v>146</v>
      </c>
      <c r="BE174" s="232">
        <f>IF(N174="základní",J174,0)</f>
        <v>0</v>
      </c>
      <c r="BF174" s="232">
        <f>IF(N174="snížená",J174,0)</f>
        <v>0</v>
      </c>
      <c r="BG174" s="232">
        <f>IF(N174="zákl. přenesená",J174,0)</f>
        <v>0</v>
      </c>
      <c r="BH174" s="232">
        <f>IF(N174="sníž. přenesená",J174,0)</f>
        <v>0</v>
      </c>
      <c r="BI174" s="232">
        <f>IF(N174="nulová",J174,0)</f>
        <v>0</v>
      </c>
      <c r="BJ174" s="24" t="s">
        <v>83</v>
      </c>
      <c r="BK174" s="232">
        <f>ROUND(I174*H174,2)</f>
        <v>0</v>
      </c>
      <c r="BL174" s="24" t="s">
        <v>243</v>
      </c>
      <c r="BM174" s="24" t="s">
        <v>753</v>
      </c>
    </row>
    <row r="175" s="1" customFormat="1" ht="16.5" customHeight="1">
      <c r="B175" s="46"/>
      <c r="C175" s="221" t="s">
        <v>754</v>
      </c>
      <c r="D175" s="221" t="s">
        <v>149</v>
      </c>
      <c r="E175" s="222" t="s">
        <v>755</v>
      </c>
      <c r="F175" s="223" t="s">
        <v>756</v>
      </c>
      <c r="G175" s="224" t="s">
        <v>255</v>
      </c>
      <c r="H175" s="225">
        <v>47</v>
      </c>
      <c r="I175" s="226"/>
      <c r="J175" s="227">
        <f>ROUND(I175*H175,2)</f>
        <v>0</v>
      </c>
      <c r="K175" s="223" t="s">
        <v>153</v>
      </c>
      <c r="L175" s="72"/>
      <c r="M175" s="228" t="s">
        <v>21</v>
      </c>
      <c r="N175" s="229" t="s">
        <v>46</v>
      </c>
      <c r="O175" s="47"/>
      <c r="P175" s="230">
        <f>O175*H175</f>
        <v>0</v>
      </c>
      <c r="Q175" s="230">
        <v>3.0000000000000001E-05</v>
      </c>
      <c r="R175" s="230">
        <f>Q175*H175</f>
        <v>0.00141</v>
      </c>
      <c r="S175" s="230">
        <v>0.00106</v>
      </c>
      <c r="T175" s="231">
        <f>S175*H175</f>
        <v>0.049819999999999996</v>
      </c>
      <c r="AR175" s="24" t="s">
        <v>243</v>
      </c>
      <c r="AT175" s="24" t="s">
        <v>149</v>
      </c>
      <c r="AU175" s="24" t="s">
        <v>85</v>
      </c>
      <c r="AY175" s="24" t="s">
        <v>146</v>
      </c>
      <c r="BE175" s="232">
        <f>IF(N175="základní",J175,0)</f>
        <v>0</v>
      </c>
      <c r="BF175" s="232">
        <f>IF(N175="snížená",J175,0)</f>
        <v>0</v>
      </c>
      <c r="BG175" s="232">
        <f>IF(N175="zákl. přenesená",J175,0)</f>
        <v>0</v>
      </c>
      <c r="BH175" s="232">
        <f>IF(N175="sníž. přenesená",J175,0)</f>
        <v>0</v>
      </c>
      <c r="BI175" s="232">
        <f>IF(N175="nulová",J175,0)</f>
        <v>0</v>
      </c>
      <c r="BJ175" s="24" t="s">
        <v>83</v>
      </c>
      <c r="BK175" s="232">
        <f>ROUND(I175*H175,2)</f>
        <v>0</v>
      </c>
      <c r="BL175" s="24" t="s">
        <v>243</v>
      </c>
      <c r="BM175" s="24" t="s">
        <v>757</v>
      </c>
    </row>
    <row r="176" s="1" customFormat="1" ht="16.5" customHeight="1">
      <c r="B176" s="46"/>
      <c r="C176" s="221" t="s">
        <v>758</v>
      </c>
      <c r="D176" s="221" t="s">
        <v>149</v>
      </c>
      <c r="E176" s="222" t="s">
        <v>759</v>
      </c>
      <c r="F176" s="223" t="s">
        <v>760</v>
      </c>
      <c r="G176" s="224" t="s">
        <v>255</v>
      </c>
      <c r="H176" s="225">
        <v>47</v>
      </c>
      <c r="I176" s="226"/>
      <c r="J176" s="227">
        <f>ROUND(I176*H176,2)</f>
        <v>0</v>
      </c>
      <c r="K176" s="223" t="s">
        <v>153</v>
      </c>
      <c r="L176" s="72"/>
      <c r="M176" s="228" t="s">
        <v>21</v>
      </c>
      <c r="N176" s="229" t="s">
        <v>46</v>
      </c>
      <c r="O176" s="47"/>
      <c r="P176" s="230">
        <f>O176*H176</f>
        <v>0</v>
      </c>
      <c r="Q176" s="230">
        <v>0</v>
      </c>
      <c r="R176" s="230">
        <f>Q176*H176</f>
        <v>0</v>
      </c>
      <c r="S176" s="230">
        <v>0</v>
      </c>
      <c r="T176" s="231">
        <f>S176*H176</f>
        <v>0</v>
      </c>
      <c r="AR176" s="24" t="s">
        <v>243</v>
      </c>
      <c r="AT176" s="24" t="s">
        <v>149</v>
      </c>
      <c r="AU176" s="24" t="s">
        <v>85</v>
      </c>
      <c r="AY176" s="24" t="s">
        <v>146</v>
      </c>
      <c r="BE176" s="232">
        <f>IF(N176="základní",J176,0)</f>
        <v>0</v>
      </c>
      <c r="BF176" s="232">
        <f>IF(N176="snížená",J176,0)</f>
        <v>0</v>
      </c>
      <c r="BG176" s="232">
        <f>IF(N176="zákl. přenesená",J176,0)</f>
        <v>0</v>
      </c>
      <c r="BH176" s="232">
        <f>IF(N176="sníž. přenesená",J176,0)</f>
        <v>0</v>
      </c>
      <c r="BI176" s="232">
        <f>IF(N176="nulová",J176,0)</f>
        <v>0</v>
      </c>
      <c r="BJ176" s="24" t="s">
        <v>83</v>
      </c>
      <c r="BK176" s="232">
        <f>ROUND(I176*H176,2)</f>
        <v>0</v>
      </c>
      <c r="BL176" s="24" t="s">
        <v>243</v>
      </c>
      <c r="BM176" s="24" t="s">
        <v>761</v>
      </c>
    </row>
    <row r="177" s="1" customFormat="1" ht="16.5" customHeight="1">
      <c r="B177" s="46"/>
      <c r="C177" s="221" t="s">
        <v>762</v>
      </c>
      <c r="D177" s="221" t="s">
        <v>149</v>
      </c>
      <c r="E177" s="222" t="s">
        <v>763</v>
      </c>
      <c r="F177" s="223" t="s">
        <v>764</v>
      </c>
      <c r="G177" s="224" t="s">
        <v>268</v>
      </c>
      <c r="H177" s="225">
        <v>4</v>
      </c>
      <c r="I177" s="226"/>
      <c r="J177" s="227">
        <f>ROUND(I177*H177,2)</f>
        <v>0</v>
      </c>
      <c r="K177" s="223" t="s">
        <v>153</v>
      </c>
      <c r="L177" s="72"/>
      <c r="M177" s="228" t="s">
        <v>21</v>
      </c>
      <c r="N177" s="229" t="s">
        <v>46</v>
      </c>
      <c r="O177" s="47"/>
      <c r="P177" s="230">
        <f>O177*H177</f>
        <v>0</v>
      </c>
      <c r="Q177" s="230">
        <v>1.0000000000000001E-05</v>
      </c>
      <c r="R177" s="230">
        <f>Q177*H177</f>
        <v>4.0000000000000003E-05</v>
      </c>
      <c r="S177" s="230">
        <v>0</v>
      </c>
      <c r="T177" s="231">
        <f>S177*H177</f>
        <v>0</v>
      </c>
      <c r="AR177" s="24" t="s">
        <v>243</v>
      </c>
      <c r="AT177" s="24" t="s">
        <v>149</v>
      </c>
      <c r="AU177" s="24" t="s">
        <v>85</v>
      </c>
      <c r="AY177" s="24" t="s">
        <v>146</v>
      </c>
      <c r="BE177" s="232">
        <f>IF(N177="základní",J177,0)</f>
        <v>0</v>
      </c>
      <c r="BF177" s="232">
        <f>IF(N177="snížená",J177,0)</f>
        <v>0</v>
      </c>
      <c r="BG177" s="232">
        <f>IF(N177="zákl. přenesená",J177,0)</f>
        <v>0</v>
      </c>
      <c r="BH177" s="232">
        <f>IF(N177="sníž. přenesená",J177,0)</f>
        <v>0</v>
      </c>
      <c r="BI177" s="232">
        <f>IF(N177="nulová",J177,0)</f>
        <v>0</v>
      </c>
      <c r="BJ177" s="24" t="s">
        <v>83</v>
      </c>
      <c r="BK177" s="232">
        <f>ROUND(I177*H177,2)</f>
        <v>0</v>
      </c>
      <c r="BL177" s="24" t="s">
        <v>243</v>
      </c>
      <c r="BM177" s="24" t="s">
        <v>765</v>
      </c>
    </row>
    <row r="178" s="1" customFormat="1" ht="38.25" customHeight="1">
      <c r="B178" s="46"/>
      <c r="C178" s="221" t="s">
        <v>766</v>
      </c>
      <c r="D178" s="221" t="s">
        <v>149</v>
      </c>
      <c r="E178" s="222" t="s">
        <v>767</v>
      </c>
      <c r="F178" s="223" t="s">
        <v>768</v>
      </c>
      <c r="G178" s="224" t="s">
        <v>224</v>
      </c>
      <c r="H178" s="225">
        <v>0.025999999999999999</v>
      </c>
      <c r="I178" s="226"/>
      <c r="J178" s="227">
        <f>ROUND(I178*H178,2)</f>
        <v>0</v>
      </c>
      <c r="K178" s="223" t="s">
        <v>153</v>
      </c>
      <c r="L178" s="72"/>
      <c r="M178" s="228" t="s">
        <v>21</v>
      </c>
      <c r="N178" s="229" t="s">
        <v>46</v>
      </c>
      <c r="O178" s="47"/>
      <c r="P178" s="230">
        <f>O178*H178</f>
        <v>0</v>
      </c>
      <c r="Q178" s="230">
        <v>0</v>
      </c>
      <c r="R178" s="230">
        <f>Q178*H178</f>
        <v>0</v>
      </c>
      <c r="S178" s="230">
        <v>0</v>
      </c>
      <c r="T178" s="231">
        <f>S178*H178</f>
        <v>0</v>
      </c>
      <c r="AR178" s="24" t="s">
        <v>243</v>
      </c>
      <c r="AT178" s="24" t="s">
        <v>149</v>
      </c>
      <c r="AU178" s="24" t="s">
        <v>85</v>
      </c>
      <c r="AY178" s="24" t="s">
        <v>146</v>
      </c>
      <c r="BE178" s="232">
        <f>IF(N178="základní",J178,0)</f>
        <v>0</v>
      </c>
      <c r="BF178" s="232">
        <f>IF(N178="snížená",J178,0)</f>
        <v>0</v>
      </c>
      <c r="BG178" s="232">
        <f>IF(N178="zákl. přenesená",J178,0)</f>
        <v>0</v>
      </c>
      <c r="BH178" s="232">
        <f>IF(N178="sníž. přenesená",J178,0)</f>
        <v>0</v>
      </c>
      <c r="BI178" s="232">
        <f>IF(N178="nulová",J178,0)</f>
        <v>0</v>
      </c>
      <c r="BJ178" s="24" t="s">
        <v>83</v>
      </c>
      <c r="BK178" s="232">
        <f>ROUND(I178*H178,2)</f>
        <v>0</v>
      </c>
      <c r="BL178" s="24" t="s">
        <v>243</v>
      </c>
      <c r="BM178" s="24" t="s">
        <v>769</v>
      </c>
    </row>
    <row r="179" s="1" customFormat="1">
      <c r="B179" s="46"/>
      <c r="C179" s="74"/>
      <c r="D179" s="233" t="s">
        <v>156</v>
      </c>
      <c r="E179" s="74"/>
      <c r="F179" s="234" t="s">
        <v>770</v>
      </c>
      <c r="G179" s="74"/>
      <c r="H179" s="74"/>
      <c r="I179" s="191"/>
      <c r="J179" s="74"/>
      <c r="K179" s="74"/>
      <c r="L179" s="72"/>
      <c r="M179" s="235"/>
      <c r="N179" s="47"/>
      <c r="O179" s="47"/>
      <c r="P179" s="47"/>
      <c r="Q179" s="47"/>
      <c r="R179" s="47"/>
      <c r="S179" s="47"/>
      <c r="T179" s="95"/>
      <c r="AT179" s="24" t="s">
        <v>156</v>
      </c>
      <c r="AU179" s="24" t="s">
        <v>85</v>
      </c>
    </row>
    <row r="180" s="1" customFormat="1" ht="38.25" customHeight="1">
      <c r="B180" s="46"/>
      <c r="C180" s="221" t="s">
        <v>771</v>
      </c>
      <c r="D180" s="221" t="s">
        <v>149</v>
      </c>
      <c r="E180" s="222" t="s">
        <v>772</v>
      </c>
      <c r="F180" s="223" t="s">
        <v>773</v>
      </c>
      <c r="G180" s="224" t="s">
        <v>224</v>
      </c>
      <c r="H180" s="225">
        <v>0.025999999999999999</v>
      </c>
      <c r="I180" s="226"/>
      <c r="J180" s="227">
        <f>ROUND(I180*H180,2)</f>
        <v>0</v>
      </c>
      <c r="K180" s="223" t="s">
        <v>153</v>
      </c>
      <c r="L180" s="72"/>
      <c r="M180" s="228" t="s">
        <v>21</v>
      </c>
      <c r="N180" s="229" t="s">
        <v>46</v>
      </c>
      <c r="O180" s="47"/>
      <c r="P180" s="230">
        <f>O180*H180</f>
        <v>0</v>
      </c>
      <c r="Q180" s="230">
        <v>0</v>
      </c>
      <c r="R180" s="230">
        <f>Q180*H180</f>
        <v>0</v>
      </c>
      <c r="S180" s="230">
        <v>0</v>
      </c>
      <c r="T180" s="231">
        <f>S180*H180</f>
        <v>0</v>
      </c>
      <c r="AR180" s="24" t="s">
        <v>243</v>
      </c>
      <c r="AT180" s="24" t="s">
        <v>149</v>
      </c>
      <c r="AU180" s="24" t="s">
        <v>85</v>
      </c>
      <c r="AY180" s="24" t="s">
        <v>146</v>
      </c>
      <c r="BE180" s="232">
        <f>IF(N180="základní",J180,0)</f>
        <v>0</v>
      </c>
      <c r="BF180" s="232">
        <f>IF(N180="snížená",J180,0)</f>
        <v>0</v>
      </c>
      <c r="BG180" s="232">
        <f>IF(N180="zákl. přenesená",J180,0)</f>
        <v>0</v>
      </c>
      <c r="BH180" s="232">
        <f>IF(N180="sníž. přenesená",J180,0)</f>
        <v>0</v>
      </c>
      <c r="BI180" s="232">
        <f>IF(N180="nulová",J180,0)</f>
        <v>0</v>
      </c>
      <c r="BJ180" s="24" t="s">
        <v>83</v>
      </c>
      <c r="BK180" s="232">
        <f>ROUND(I180*H180,2)</f>
        <v>0</v>
      </c>
      <c r="BL180" s="24" t="s">
        <v>243</v>
      </c>
      <c r="BM180" s="24" t="s">
        <v>774</v>
      </c>
    </row>
    <row r="181" s="1" customFormat="1">
      <c r="B181" s="46"/>
      <c r="C181" s="74"/>
      <c r="D181" s="233" t="s">
        <v>156</v>
      </c>
      <c r="E181" s="74"/>
      <c r="F181" s="234" t="s">
        <v>770</v>
      </c>
      <c r="G181" s="74"/>
      <c r="H181" s="74"/>
      <c r="I181" s="191"/>
      <c r="J181" s="74"/>
      <c r="K181" s="74"/>
      <c r="L181" s="72"/>
      <c r="M181" s="235"/>
      <c r="N181" s="47"/>
      <c r="O181" s="47"/>
      <c r="P181" s="47"/>
      <c r="Q181" s="47"/>
      <c r="R181" s="47"/>
      <c r="S181" s="47"/>
      <c r="T181" s="95"/>
      <c r="AT181" s="24" t="s">
        <v>156</v>
      </c>
      <c r="AU181" s="24" t="s">
        <v>85</v>
      </c>
    </row>
    <row r="182" s="10" customFormat="1" ht="29.88" customHeight="1">
      <c r="B182" s="205"/>
      <c r="C182" s="206"/>
      <c r="D182" s="207" t="s">
        <v>74</v>
      </c>
      <c r="E182" s="219" t="s">
        <v>775</v>
      </c>
      <c r="F182" s="219" t="s">
        <v>776</v>
      </c>
      <c r="G182" s="206"/>
      <c r="H182" s="206"/>
      <c r="I182" s="209"/>
      <c r="J182" s="220">
        <f>BK182</f>
        <v>0</v>
      </c>
      <c r="K182" s="206"/>
      <c r="L182" s="211"/>
      <c r="M182" s="212"/>
      <c r="N182" s="213"/>
      <c r="O182" s="213"/>
      <c r="P182" s="214">
        <f>SUM(P183:P191)</f>
        <v>0</v>
      </c>
      <c r="Q182" s="213"/>
      <c r="R182" s="214">
        <f>SUM(R183:R191)</f>
        <v>0.0063</v>
      </c>
      <c r="S182" s="213"/>
      <c r="T182" s="215">
        <f>SUM(T183:T191)</f>
        <v>0</v>
      </c>
      <c r="AR182" s="216" t="s">
        <v>85</v>
      </c>
      <c r="AT182" s="217" t="s">
        <v>74</v>
      </c>
      <c r="AU182" s="217" t="s">
        <v>83</v>
      </c>
      <c r="AY182" s="216" t="s">
        <v>146</v>
      </c>
      <c r="BK182" s="218">
        <f>SUM(BK183:BK191)</f>
        <v>0</v>
      </c>
    </row>
    <row r="183" s="1" customFormat="1" ht="25.5" customHeight="1">
      <c r="B183" s="46"/>
      <c r="C183" s="221" t="s">
        <v>777</v>
      </c>
      <c r="D183" s="221" t="s">
        <v>149</v>
      </c>
      <c r="E183" s="222" t="s">
        <v>778</v>
      </c>
      <c r="F183" s="223" t="s">
        <v>779</v>
      </c>
      <c r="G183" s="224" t="s">
        <v>268</v>
      </c>
      <c r="H183" s="225">
        <v>6</v>
      </c>
      <c r="I183" s="226"/>
      <c r="J183" s="227">
        <f>ROUND(I183*H183,2)</f>
        <v>0</v>
      </c>
      <c r="K183" s="223" t="s">
        <v>153</v>
      </c>
      <c r="L183" s="72"/>
      <c r="M183" s="228" t="s">
        <v>21</v>
      </c>
      <c r="N183" s="229" t="s">
        <v>46</v>
      </c>
      <c r="O183" s="47"/>
      <c r="P183" s="230">
        <f>O183*H183</f>
        <v>0</v>
      </c>
      <c r="Q183" s="230">
        <v>0.00013999999999999999</v>
      </c>
      <c r="R183" s="230">
        <f>Q183*H183</f>
        <v>0.00083999999999999993</v>
      </c>
      <c r="S183" s="230">
        <v>0</v>
      </c>
      <c r="T183" s="231">
        <f>S183*H183</f>
        <v>0</v>
      </c>
      <c r="AR183" s="24" t="s">
        <v>243</v>
      </c>
      <c r="AT183" s="24" t="s">
        <v>149</v>
      </c>
      <c r="AU183" s="24" t="s">
        <v>85</v>
      </c>
      <c r="AY183" s="24" t="s">
        <v>146</v>
      </c>
      <c r="BE183" s="232">
        <f>IF(N183="základní",J183,0)</f>
        <v>0</v>
      </c>
      <c r="BF183" s="232">
        <f>IF(N183="snížená",J183,0)</f>
        <v>0</v>
      </c>
      <c r="BG183" s="232">
        <f>IF(N183="zákl. přenesená",J183,0)</f>
        <v>0</v>
      </c>
      <c r="BH183" s="232">
        <f>IF(N183="sníž. přenesená",J183,0)</f>
        <v>0</v>
      </c>
      <c r="BI183" s="232">
        <f>IF(N183="nulová",J183,0)</f>
        <v>0</v>
      </c>
      <c r="BJ183" s="24" t="s">
        <v>83</v>
      </c>
      <c r="BK183" s="232">
        <f>ROUND(I183*H183,2)</f>
        <v>0</v>
      </c>
      <c r="BL183" s="24" t="s">
        <v>243</v>
      </c>
      <c r="BM183" s="24" t="s">
        <v>780</v>
      </c>
    </row>
    <row r="184" s="1" customFormat="1" ht="25.5" customHeight="1">
      <c r="B184" s="46"/>
      <c r="C184" s="221" t="s">
        <v>781</v>
      </c>
      <c r="D184" s="221" t="s">
        <v>149</v>
      </c>
      <c r="E184" s="222" t="s">
        <v>782</v>
      </c>
      <c r="F184" s="223" t="s">
        <v>783</v>
      </c>
      <c r="G184" s="224" t="s">
        <v>268</v>
      </c>
      <c r="H184" s="225">
        <v>6</v>
      </c>
      <c r="I184" s="226"/>
      <c r="J184" s="227">
        <f>ROUND(I184*H184,2)</f>
        <v>0</v>
      </c>
      <c r="K184" s="223" t="s">
        <v>153</v>
      </c>
      <c r="L184" s="72"/>
      <c r="M184" s="228" t="s">
        <v>21</v>
      </c>
      <c r="N184" s="229" t="s">
        <v>46</v>
      </c>
      <c r="O184" s="47"/>
      <c r="P184" s="230">
        <f>O184*H184</f>
        <v>0</v>
      </c>
      <c r="Q184" s="230">
        <v>0.00027999999999999998</v>
      </c>
      <c r="R184" s="230">
        <f>Q184*H184</f>
        <v>0.0016799999999999999</v>
      </c>
      <c r="S184" s="230">
        <v>0</v>
      </c>
      <c r="T184" s="231">
        <f>S184*H184</f>
        <v>0</v>
      </c>
      <c r="AR184" s="24" t="s">
        <v>243</v>
      </c>
      <c r="AT184" s="24" t="s">
        <v>149</v>
      </c>
      <c r="AU184" s="24" t="s">
        <v>85</v>
      </c>
      <c r="AY184" s="24" t="s">
        <v>146</v>
      </c>
      <c r="BE184" s="232">
        <f>IF(N184="základní",J184,0)</f>
        <v>0</v>
      </c>
      <c r="BF184" s="232">
        <f>IF(N184="snížená",J184,0)</f>
        <v>0</v>
      </c>
      <c r="BG184" s="232">
        <f>IF(N184="zákl. přenesená",J184,0)</f>
        <v>0</v>
      </c>
      <c r="BH184" s="232">
        <f>IF(N184="sníž. přenesená",J184,0)</f>
        <v>0</v>
      </c>
      <c r="BI184" s="232">
        <f>IF(N184="nulová",J184,0)</f>
        <v>0</v>
      </c>
      <c r="BJ184" s="24" t="s">
        <v>83</v>
      </c>
      <c r="BK184" s="232">
        <f>ROUND(I184*H184,2)</f>
        <v>0</v>
      </c>
      <c r="BL184" s="24" t="s">
        <v>243</v>
      </c>
      <c r="BM184" s="24" t="s">
        <v>784</v>
      </c>
    </row>
    <row r="185" s="1" customFormat="1" ht="16.5" customHeight="1">
      <c r="B185" s="46"/>
      <c r="C185" s="221" t="s">
        <v>785</v>
      </c>
      <c r="D185" s="221" t="s">
        <v>149</v>
      </c>
      <c r="E185" s="222" t="s">
        <v>786</v>
      </c>
      <c r="F185" s="223" t="s">
        <v>787</v>
      </c>
      <c r="G185" s="224" t="s">
        <v>268</v>
      </c>
      <c r="H185" s="225">
        <v>6</v>
      </c>
      <c r="I185" s="226"/>
      <c r="J185" s="227">
        <f>ROUND(I185*H185,2)</f>
        <v>0</v>
      </c>
      <c r="K185" s="223" t="s">
        <v>153</v>
      </c>
      <c r="L185" s="72"/>
      <c r="M185" s="228" t="s">
        <v>21</v>
      </c>
      <c r="N185" s="229" t="s">
        <v>46</v>
      </c>
      <c r="O185" s="47"/>
      <c r="P185" s="230">
        <f>O185*H185</f>
        <v>0</v>
      </c>
      <c r="Q185" s="230">
        <v>0.00027</v>
      </c>
      <c r="R185" s="230">
        <f>Q185*H185</f>
        <v>0.0016199999999999999</v>
      </c>
      <c r="S185" s="230">
        <v>0</v>
      </c>
      <c r="T185" s="231">
        <f>S185*H185</f>
        <v>0</v>
      </c>
      <c r="AR185" s="24" t="s">
        <v>243</v>
      </c>
      <c r="AT185" s="24" t="s">
        <v>149</v>
      </c>
      <c r="AU185" s="24" t="s">
        <v>85</v>
      </c>
      <c r="AY185" s="24" t="s">
        <v>146</v>
      </c>
      <c r="BE185" s="232">
        <f>IF(N185="základní",J185,0)</f>
        <v>0</v>
      </c>
      <c r="BF185" s="232">
        <f>IF(N185="snížená",J185,0)</f>
        <v>0</v>
      </c>
      <c r="BG185" s="232">
        <f>IF(N185="zákl. přenesená",J185,0)</f>
        <v>0</v>
      </c>
      <c r="BH185" s="232">
        <f>IF(N185="sníž. přenesená",J185,0)</f>
        <v>0</v>
      </c>
      <c r="BI185" s="232">
        <f>IF(N185="nulová",J185,0)</f>
        <v>0</v>
      </c>
      <c r="BJ185" s="24" t="s">
        <v>83</v>
      </c>
      <c r="BK185" s="232">
        <f>ROUND(I185*H185,2)</f>
        <v>0</v>
      </c>
      <c r="BL185" s="24" t="s">
        <v>243</v>
      </c>
      <c r="BM185" s="24" t="s">
        <v>788</v>
      </c>
    </row>
    <row r="186" s="1" customFormat="1" ht="16.5" customHeight="1">
      <c r="B186" s="46"/>
      <c r="C186" s="221" t="s">
        <v>789</v>
      </c>
      <c r="D186" s="221" t="s">
        <v>149</v>
      </c>
      <c r="E186" s="222" t="s">
        <v>790</v>
      </c>
      <c r="F186" s="223" t="s">
        <v>791</v>
      </c>
      <c r="G186" s="224" t="s">
        <v>268</v>
      </c>
      <c r="H186" s="225">
        <v>6</v>
      </c>
      <c r="I186" s="226"/>
      <c r="J186" s="227">
        <f>ROUND(I186*H186,2)</f>
        <v>0</v>
      </c>
      <c r="K186" s="223" t="s">
        <v>153</v>
      </c>
      <c r="L186" s="72"/>
      <c r="M186" s="228" t="s">
        <v>21</v>
      </c>
      <c r="N186" s="229" t="s">
        <v>46</v>
      </c>
      <c r="O186" s="47"/>
      <c r="P186" s="230">
        <f>O186*H186</f>
        <v>0</v>
      </c>
      <c r="Q186" s="230">
        <v>0.00022000000000000001</v>
      </c>
      <c r="R186" s="230">
        <f>Q186*H186</f>
        <v>0.00132</v>
      </c>
      <c r="S186" s="230">
        <v>0</v>
      </c>
      <c r="T186" s="231">
        <f>S186*H186</f>
        <v>0</v>
      </c>
      <c r="AR186" s="24" t="s">
        <v>243</v>
      </c>
      <c r="AT186" s="24" t="s">
        <v>149</v>
      </c>
      <c r="AU186" s="24" t="s">
        <v>85</v>
      </c>
      <c r="AY186" s="24" t="s">
        <v>146</v>
      </c>
      <c r="BE186" s="232">
        <f>IF(N186="základní",J186,0)</f>
        <v>0</v>
      </c>
      <c r="BF186" s="232">
        <f>IF(N186="snížená",J186,0)</f>
        <v>0</v>
      </c>
      <c r="BG186" s="232">
        <f>IF(N186="zákl. přenesená",J186,0)</f>
        <v>0</v>
      </c>
      <c r="BH186" s="232">
        <f>IF(N186="sníž. přenesená",J186,0)</f>
        <v>0</v>
      </c>
      <c r="BI186" s="232">
        <f>IF(N186="nulová",J186,0)</f>
        <v>0</v>
      </c>
      <c r="BJ186" s="24" t="s">
        <v>83</v>
      </c>
      <c r="BK186" s="232">
        <f>ROUND(I186*H186,2)</f>
        <v>0</v>
      </c>
      <c r="BL186" s="24" t="s">
        <v>243</v>
      </c>
      <c r="BM186" s="24" t="s">
        <v>792</v>
      </c>
    </row>
    <row r="187" s="1" customFormat="1" ht="25.5" customHeight="1">
      <c r="B187" s="46"/>
      <c r="C187" s="221" t="s">
        <v>793</v>
      </c>
      <c r="D187" s="221" t="s">
        <v>149</v>
      </c>
      <c r="E187" s="222" t="s">
        <v>794</v>
      </c>
      <c r="F187" s="223" t="s">
        <v>795</v>
      </c>
      <c r="G187" s="224" t="s">
        <v>268</v>
      </c>
      <c r="H187" s="225">
        <v>4</v>
      </c>
      <c r="I187" s="226"/>
      <c r="J187" s="227">
        <f>ROUND(I187*H187,2)</f>
        <v>0</v>
      </c>
      <c r="K187" s="223" t="s">
        <v>153</v>
      </c>
      <c r="L187" s="72"/>
      <c r="M187" s="228" t="s">
        <v>21</v>
      </c>
      <c r="N187" s="229" t="s">
        <v>46</v>
      </c>
      <c r="O187" s="47"/>
      <c r="P187" s="230">
        <f>O187*H187</f>
        <v>0</v>
      </c>
      <c r="Q187" s="230">
        <v>0.00021000000000000001</v>
      </c>
      <c r="R187" s="230">
        <f>Q187*H187</f>
        <v>0.00084000000000000003</v>
      </c>
      <c r="S187" s="230">
        <v>0</v>
      </c>
      <c r="T187" s="231">
        <f>S187*H187</f>
        <v>0</v>
      </c>
      <c r="AR187" s="24" t="s">
        <v>243</v>
      </c>
      <c r="AT187" s="24" t="s">
        <v>149</v>
      </c>
      <c r="AU187" s="24" t="s">
        <v>85</v>
      </c>
      <c r="AY187" s="24" t="s">
        <v>146</v>
      </c>
      <c r="BE187" s="232">
        <f>IF(N187="základní",J187,0)</f>
        <v>0</v>
      </c>
      <c r="BF187" s="232">
        <f>IF(N187="snížená",J187,0)</f>
        <v>0</v>
      </c>
      <c r="BG187" s="232">
        <f>IF(N187="zákl. přenesená",J187,0)</f>
        <v>0</v>
      </c>
      <c r="BH187" s="232">
        <f>IF(N187="sníž. přenesená",J187,0)</f>
        <v>0</v>
      </c>
      <c r="BI187" s="232">
        <f>IF(N187="nulová",J187,0)</f>
        <v>0</v>
      </c>
      <c r="BJ187" s="24" t="s">
        <v>83</v>
      </c>
      <c r="BK187" s="232">
        <f>ROUND(I187*H187,2)</f>
        <v>0</v>
      </c>
      <c r="BL187" s="24" t="s">
        <v>243</v>
      </c>
      <c r="BM187" s="24" t="s">
        <v>796</v>
      </c>
    </row>
    <row r="188" s="1" customFormat="1" ht="38.25" customHeight="1">
      <c r="B188" s="46"/>
      <c r="C188" s="221" t="s">
        <v>797</v>
      </c>
      <c r="D188" s="221" t="s">
        <v>149</v>
      </c>
      <c r="E188" s="222" t="s">
        <v>798</v>
      </c>
      <c r="F188" s="223" t="s">
        <v>799</v>
      </c>
      <c r="G188" s="224" t="s">
        <v>224</v>
      </c>
      <c r="H188" s="225">
        <v>0.0060000000000000001</v>
      </c>
      <c r="I188" s="226"/>
      <c r="J188" s="227">
        <f>ROUND(I188*H188,2)</f>
        <v>0</v>
      </c>
      <c r="K188" s="223" t="s">
        <v>153</v>
      </c>
      <c r="L188" s="72"/>
      <c r="M188" s="228" t="s">
        <v>21</v>
      </c>
      <c r="N188" s="229" t="s">
        <v>46</v>
      </c>
      <c r="O188" s="47"/>
      <c r="P188" s="230">
        <f>O188*H188</f>
        <v>0</v>
      </c>
      <c r="Q188" s="230">
        <v>0</v>
      </c>
      <c r="R188" s="230">
        <f>Q188*H188</f>
        <v>0</v>
      </c>
      <c r="S188" s="230">
        <v>0</v>
      </c>
      <c r="T188" s="231">
        <f>S188*H188</f>
        <v>0</v>
      </c>
      <c r="AR188" s="24" t="s">
        <v>243</v>
      </c>
      <c r="AT188" s="24" t="s">
        <v>149</v>
      </c>
      <c r="AU188" s="24" t="s">
        <v>85</v>
      </c>
      <c r="AY188" s="24" t="s">
        <v>146</v>
      </c>
      <c r="BE188" s="232">
        <f>IF(N188="základní",J188,0)</f>
        <v>0</v>
      </c>
      <c r="BF188" s="232">
        <f>IF(N188="snížená",J188,0)</f>
        <v>0</v>
      </c>
      <c r="BG188" s="232">
        <f>IF(N188="zákl. přenesená",J188,0)</f>
        <v>0</v>
      </c>
      <c r="BH188" s="232">
        <f>IF(N188="sníž. přenesená",J188,0)</f>
        <v>0</v>
      </c>
      <c r="BI188" s="232">
        <f>IF(N188="nulová",J188,0)</f>
        <v>0</v>
      </c>
      <c r="BJ188" s="24" t="s">
        <v>83</v>
      </c>
      <c r="BK188" s="232">
        <f>ROUND(I188*H188,2)</f>
        <v>0</v>
      </c>
      <c r="BL188" s="24" t="s">
        <v>243</v>
      </c>
      <c r="BM188" s="24" t="s">
        <v>800</v>
      </c>
    </row>
    <row r="189" s="1" customFormat="1">
      <c r="B189" s="46"/>
      <c r="C189" s="74"/>
      <c r="D189" s="233" t="s">
        <v>156</v>
      </c>
      <c r="E189" s="74"/>
      <c r="F189" s="234" t="s">
        <v>801</v>
      </c>
      <c r="G189" s="74"/>
      <c r="H189" s="74"/>
      <c r="I189" s="191"/>
      <c r="J189" s="74"/>
      <c r="K189" s="74"/>
      <c r="L189" s="72"/>
      <c r="M189" s="235"/>
      <c r="N189" s="47"/>
      <c r="O189" s="47"/>
      <c r="P189" s="47"/>
      <c r="Q189" s="47"/>
      <c r="R189" s="47"/>
      <c r="S189" s="47"/>
      <c r="T189" s="95"/>
      <c r="AT189" s="24" t="s">
        <v>156</v>
      </c>
      <c r="AU189" s="24" t="s">
        <v>85</v>
      </c>
    </row>
    <row r="190" s="1" customFormat="1" ht="38.25" customHeight="1">
      <c r="B190" s="46"/>
      <c r="C190" s="221" t="s">
        <v>802</v>
      </c>
      <c r="D190" s="221" t="s">
        <v>149</v>
      </c>
      <c r="E190" s="222" t="s">
        <v>803</v>
      </c>
      <c r="F190" s="223" t="s">
        <v>804</v>
      </c>
      <c r="G190" s="224" t="s">
        <v>224</v>
      </c>
      <c r="H190" s="225">
        <v>0.0060000000000000001</v>
      </c>
      <c r="I190" s="226"/>
      <c r="J190" s="227">
        <f>ROUND(I190*H190,2)</f>
        <v>0</v>
      </c>
      <c r="K190" s="223" t="s">
        <v>153</v>
      </c>
      <c r="L190" s="72"/>
      <c r="M190" s="228" t="s">
        <v>21</v>
      </c>
      <c r="N190" s="229" t="s">
        <v>46</v>
      </c>
      <c r="O190" s="47"/>
      <c r="P190" s="230">
        <f>O190*H190</f>
        <v>0</v>
      </c>
      <c r="Q190" s="230">
        <v>0</v>
      </c>
      <c r="R190" s="230">
        <f>Q190*H190</f>
        <v>0</v>
      </c>
      <c r="S190" s="230">
        <v>0</v>
      </c>
      <c r="T190" s="231">
        <f>S190*H190</f>
        <v>0</v>
      </c>
      <c r="AR190" s="24" t="s">
        <v>243</v>
      </c>
      <c r="AT190" s="24" t="s">
        <v>149</v>
      </c>
      <c r="AU190" s="24" t="s">
        <v>85</v>
      </c>
      <c r="AY190" s="24" t="s">
        <v>146</v>
      </c>
      <c r="BE190" s="232">
        <f>IF(N190="základní",J190,0)</f>
        <v>0</v>
      </c>
      <c r="BF190" s="232">
        <f>IF(N190="snížená",J190,0)</f>
        <v>0</v>
      </c>
      <c r="BG190" s="232">
        <f>IF(N190="zákl. přenesená",J190,0)</f>
        <v>0</v>
      </c>
      <c r="BH190" s="232">
        <f>IF(N190="sníž. přenesená",J190,0)</f>
        <v>0</v>
      </c>
      <c r="BI190" s="232">
        <f>IF(N190="nulová",J190,0)</f>
        <v>0</v>
      </c>
      <c r="BJ190" s="24" t="s">
        <v>83</v>
      </c>
      <c r="BK190" s="232">
        <f>ROUND(I190*H190,2)</f>
        <v>0</v>
      </c>
      <c r="BL190" s="24" t="s">
        <v>243</v>
      </c>
      <c r="BM190" s="24" t="s">
        <v>805</v>
      </c>
    </row>
    <row r="191" s="1" customFormat="1">
      <c r="B191" s="46"/>
      <c r="C191" s="74"/>
      <c r="D191" s="233" t="s">
        <v>156</v>
      </c>
      <c r="E191" s="74"/>
      <c r="F191" s="234" t="s">
        <v>801</v>
      </c>
      <c r="G191" s="74"/>
      <c r="H191" s="74"/>
      <c r="I191" s="191"/>
      <c r="J191" s="74"/>
      <c r="K191" s="74"/>
      <c r="L191" s="72"/>
      <c r="M191" s="235"/>
      <c r="N191" s="47"/>
      <c r="O191" s="47"/>
      <c r="P191" s="47"/>
      <c r="Q191" s="47"/>
      <c r="R191" s="47"/>
      <c r="S191" s="47"/>
      <c r="T191" s="95"/>
      <c r="AT191" s="24" t="s">
        <v>156</v>
      </c>
      <c r="AU191" s="24" t="s">
        <v>85</v>
      </c>
    </row>
    <row r="192" s="10" customFormat="1" ht="29.88" customHeight="1">
      <c r="B192" s="205"/>
      <c r="C192" s="206"/>
      <c r="D192" s="207" t="s">
        <v>74</v>
      </c>
      <c r="E192" s="219" t="s">
        <v>806</v>
      </c>
      <c r="F192" s="219" t="s">
        <v>807</v>
      </c>
      <c r="G192" s="206"/>
      <c r="H192" s="206"/>
      <c r="I192" s="209"/>
      <c r="J192" s="220">
        <f>BK192</f>
        <v>0</v>
      </c>
      <c r="K192" s="206"/>
      <c r="L192" s="211"/>
      <c r="M192" s="212"/>
      <c r="N192" s="213"/>
      <c r="O192" s="213"/>
      <c r="P192" s="214">
        <f>SUM(P193:P198)</f>
        <v>0</v>
      </c>
      <c r="Q192" s="213"/>
      <c r="R192" s="214">
        <f>SUM(R193:R198)</f>
        <v>0.11099999999999999</v>
      </c>
      <c r="S192" s="213"/>
      <c r="T192" s="215">
        <f>SUM(T193:T198)</f>
        <v>0.042279999999999998</v>
      </c>
      <c r="AR192" s="216" t="s">
        <v>85</v>
      </c>
      <c r="AT192" s="217" t="s">
        <v>74</v>
      </c>
      <c r="AU192" s="217" t="s">
        <v>83</v>
      </c>
      <c r="AY192" s="216" t="s">
        <v>146</v>
      </c>
      <c r="BK192" s="218">
        <f>SUM(BK193:BK198)</f>
        <v>0</v>
      </c>
    </row>
    <row r="193" s="1" customFormat="1" ht="16.5" customHeight="1">
      <c r="B193" s="46"/>
      <c r="C193" s="221" t="s">
        <v>808</v>
      </c>
      <c r="D193" s="221" t="s">
        <v>149</v>
      </c>
      <c r="E193" s="222" t="s">
        <v>809</v>
      </c>
      <c r="F193" s="223" t="s">
        <v>810</v>
      </c>
      <c r="G193" s="224" t="s">
        <v>152</v>
      </c>
      <c r="H193" s="225">
        <v>4</v>
      </c>
      <c r="I193" s="226"/>
      <c r="J193" s="227">
        <f>ROUND(I193*H193,2)</f>
        <v>0</v>
      </c>
      <c r="K193" s="223" t="s">
        <v>153</v>
      </c>
      <c r="L193" s="72"/>
      <c r="M193" s="228" t="s">
        <v>21</v>
      </c>
      <c r="N193" s="229" t="s">
        <v>46</v>
      </c>
      <c r="O193" s="47"/>
      <c r="P193" s="230">
        <f>O193*H193</f>
        <v>0</v>
      </c>
      <c r="Q193" s="230">
        <v>0</v>
      </c>
      <c r="R193" s="230">
        <f>Q193*H193</f>
        <v>0</v>
      </c>
      <c r="S193" s="230">
        <v>0.01057</v>
      </c>
      <c r="T193" s="231">
        <f>S193*H193</f>
        <v>0.042279999999999998</v>
      </c>
      <c r="AR193" s="24" t="s">
        <v>243</v>
      </c>
      <c r="AT193" s="24" t="s">
        <v>149</v>
      </c>
      <c r="AU193" s="24" t="s">
        <v>85</v>
      </c>
      <c r="AY193" s="24" t="s">
        <v>146</v>
      </c>
      <c r="BE193" s="232">
        <f>IF(N193="základní",J193,0)</f>
        <v>0</v>
      </c>
      <c r="BF193" s="232">
        <f>IF(N193="snížená",J193,0)</f>
        <v>0</v>
      </c>
      <c r="BG193" s="232">
        <f>IF(N193="zákl. přenesená",J193,0)</f>
        <v>0</v>
      </c>
      <c r="BH193" s="232">
        <f>IF(N193="sníž. přenesená",J193,0)</f>
        <v>0</v>
      </c>
      <c r="BI193" s="232">
        <f>IF(N193="nulová",J193,0)</f>
        <v>0</v>
      </c>
      <c r="BJ193" s="24" t="s">
        <v>83</v>
      </c>
      <c r="BK193" s="232">
        <f>ROUND(I193*H193,2)</f>
        <v>0</v>
      </c>
      <c r="BL193" s="24" t="s">
        <v>243</v>
      </c>
      <c r="BM193" s="24" t="s">
        <v>811</v>
      </c>
    </row>
    <row r="194" s="1" customFormat="1" ht="38.25" customHeight="1">
      <c r="B194" s="46"/>
      <c r="C194" s="221" t="s">
        <v>812</v>
      </c>
      <c r="D194" s="221" t="s">
        <v>149</v>
      </c>
      <c r="E194" s="222" t="s">
        <v>813</v>
      </c>
      <c r="F194" s="223" t="s">
        <v>814</v>
      </c>
      <c r="G194" s="224" t="s">
        <v>268</v>
      </c>
      <c r="H194" s="225">
        <v>6</v>
      </c>
      <c r="I194" s="226"/>
      <c r="J194" s="227">
        <f>ROUND(I194*H194,2)</f>
        <v>0</v>
      </c>
      <c r="K194" s="223" t="s">
        <v>153</v>
      </c>
      <c r="L194" s="72"/>
      <c r="M194" s="228" t="s">
        <v>21</v>
      </c>
      <c r="N194" s="229" t="s">
        <v>46</v>
      </c>
      <c r="O194" s="47"/>
      <c r="P194" s="230">
        <f>O194*H194</f>
        <v>0</v>
      </c>
      <c r="Q194" s="230">
        <v>0.018499999999999999</v>
      </c>
      <c r="R194" s="230">
        <f>Q194*H194</f>
        <v>0.11099999999999999</v>
      </c>
      <c r="S194" s="230">
        <v>0</v>
      </c>
      <c r="T194" s="231">
        <f>S194*H194</f>
        <v>0</v>
      </c>
      <c r="AR194" s="24" t="s">
        <v>243</v>
      </c>
      <c r="AT194" s="24" t="s">
        <v>149</v>
      </c>
      <c r="AU194" s="24" t="s">
        <v>85</v>
      </c>
      <c r="AY194" s="24" t="s">
        <v>146</v>
      </c>
      <c r="BE194" s="232">
        <f>IF(N194="základní",J194,0)</f>
        <v>0</v>
      </c>
      <c r="BF194" s="232">
        <f>IF(N194="snížená",J194,0)</f>
        <v>0</v>
      </c>
      <c r="BG194" s="232">
        <f>IF(N194="zákl. přenesená",J194,0)</f>
        <v>0</v>
      </c>
      <c r="BH194" s="232">
        <f>IF(N194="sníž. přenesená",J194,0)</f>
        <v>0</v>
      </c>
      <c r="BI194" s="232">
        <f>IF(N194="nulová",J194,0)</f>
        <v>0</v>
      </c>
      <c r="BJ194" s="24" t="s">
        <v>83</v>
      </c>
      <c r="BK194" s="232">
        <f>ROUND(I194*H194,2)</f>
        <v>0</v>
      </c>
      <c r="BL194" s="24" t="s">
        <v>243</v>
      </c>
      <c r="BM194" s="24" t="s">
        <v>815</v>
      </c>
    </row>
    <row r="195" s="1" customFormat="1" ht="16.5" customHeight="1">
      <c r="B195" s="46"/>
      <c r="C195" s="221" t="s">
        <v>816</v>
      </c>
      <c r="D195" s="221" t="s">
        <v>149</v>
      </c>
      <c r="E195" s="222" t="s">
        <v>817</v>
      </c>
      <c r="F195" s="223" t="s">
        <v>818</v>
      </c>
      <c r="G195" s="224" t="s">
        <v>268</v>
      </c>
      <c r="H195" s="225">
        <v>6</v>
      </c>
      <c r="I195" s="226"/>
      <c r="J195" s="227">
        <f>ROUND(I195*H195,2)</f>
        <v>0</v>
      </c>
      <c r="K195" s="223" t="s">
        <v>153</v>
      </c>
      <c r="L195" s="72"/>
      <c r="M195" s="228" t="s">
        <v>21</v>
      </c>
      <c r="N195" s="229" t="s">
        <v>46</v>
      </c>
      <c r="O195" s="47"/>
      <c r="P195" s="230">
        <f>O195*H195</f>
        <v>0</v>
      </c>
      <c r="Q195" s="230">
        <v>0</v>
      </c>
      <c r="R195" s="230">
        <f>Q195*H195</f>
        <v>0</v>
      </c>
      <c r="S195" s="230">
        <v>0</v>
      </c>
      <c r="T195" s="231">
        <f>S195*H195</f>
        <v>0</v>
      </c>
      <c r="AR195" s="24" t="s">
        <v>243</v>
      </c>
      <c r="AT195" s="24" t="s">
        <v>149</v>
      </c>
      <c r="AU195" s="24" t="s">
        <v>85</v>
      </c>
      <c r="AY195" s="24" t="s">
        <v>146</v>
      </c>
      <c r="BE195" s="232">
        <f>IF(N195="základní",J195,0)</f>
        <v>0</v>
      </c>
      <c r="BF195" s="232">
        <f>IF(N195="snížená",J195,0)</f>
        <v>0</v>
      </c>
      <c r="BG195" s="232">
        <f>IF(N195="zákl. přenesená",J195,0)</f>
        <v>0</v>
      </c>
      <c r="BH195" s="232">
        <f>IF(N195="sníž. přenesená",J195,0)</f>
        <v>0</v>
      </c>
      <c r="BI195" s="232">
        <f>IF(N195="nulová",J195,0)</f>
        <v>0</v>
      </c>
      <c r="BJ195" s="24" t="s">
        <v>83</v>
      </c>
      <c r="BK195" s="232">
        <f>ROUND(I195*H195,2)</f>
        <v>0</v>
      </c>
      <c r="BL195" s="24" t="s">
        <v>243</v>
      </c>
      <c r="BM195" s="24" t="s">
        <v>819</v>
      </c>
    </row>
    <row r="196" s="1" customFormat="1" ht="38.25" customHeight="1">
      <c r="B196" s="46"/>
      <c r="C196" s="221" t="s">
        <v>820</v>
      </c>
      <c r="D196" s="221" t="s">
        <v>149</v>
      </c>
      <c r="E196" s="222" t="s">
        <v>821</v>
      </c>
      <c r="F196" s="223" t="s">
        <v>822</v>
      </c>
      <c r="G196" s="224" t="s">
        <v>224</v>
      </c>
      <c r="H196" s="225">
        <v>0.111</v>
      </c>
      <c r="I196" s="226"/>
      <c r="J196" s="227">
        <f>ROUND(I196*H196,2)</f>
        <v>0</v>
      </c>
      <c r="K196" s="223" t="s">
        <v>153</v>
      </c>
      <c r="L196" s="72"/>
      <c r="M196" s="228" t="s">
        <v>21</v>
      </c>
      <c r="N196" s="229" t="s">
        <v>46</v>
      </c>
      <c r="O196" s="47"/>
      <c r="P196" s="230">
        <f>O196*H196</f>
        <v>0</v>
      </c>
      <c r="Q196" s="230">
        <v>0</v>
      </c>
      <c r="R196" s="230">
        <f>Q196*H196</f>
        <v>0</v>
      </c>
      <c r="S196" s="230">
        <v>0</v>
      </c>
      <c r="T196" s="231">
        <f>S196*H196</f>
        <v>0</v>
      </c>
      <c r="AR196" s="24" t="s">
        <v>243</v>
      </c>
      <c r="AT196" s="24" t="s">
        <v>149</v>
      </c>
      <c r="AU196" s="24" t="s">
        <v>85</v>
      </c>
      <c r="AY196" s="24" t="s">
        <v>146</v>
      </c>
      <c r="BE196" s="232">
        <f>IF(N196="základní",J196,0)</f>
        <v>0</v>
      </c>
      <c r="BF196" s="232">
        <f>IF(N196="snížená",J196,0)</f>
        <v>0</v>
      </c>
      <c r="BG196" s="232">
        <f>IF(N196="zákl. přenesená",J196,0)</f>
        <v>0</v>
      </c>
      <c r="BH196" s="232">
        <f>IF(N196="sníž. přenesená",J196,0)</f>
        <v>0</v>
      </c>
      <c r="BI196" s="232">
        <f>IF(N196="nulová",J196,0)</f>
        <v>0</v>
      </c>
      <c r="BJ196" s="24" t="s">
        <v>83</v>
      </c>
      <c r="BK196" s="232">
        <f>ROUND(I196*H196,2)</f>
        <v>0</v>
      </c>
      <c r="BL196" s="24" t="s">
        <v>243</v>
      </c>
      <c r="BM196" s="24" t="s">
        <v>823</v>
      </c>
    </row>
    <row r="197" s="1" customFormat="1" ht="38.25" customHeight="1">
      <c r="B197" s="46"/>
      <c r="C197" s="221" t="s">
        <v>824</v>
      </c>
      <c r="D197" s="221" t="s">
        <v>149</v>
      </c>
      <c r="E197" s="222" t="s">
        <v>825</v>
      </c>
      <c r="F197" s="223" t="s">
        <v>826</v>
      </c>
      <c r="G197" s="224" t="s">
        <v>224</v>
      </c>
      <c r="H197" s="225">
        <v>0.111</v>
      </c>
      <c r="I197" s="226"/>
      <c r="J197" s="227">
        <f>ROUND(I197*H197,2)</f>
        <v>0</v>
      </c>
      <c r="K197" s="223" t="s">
        <v>153</v>
      </c>
      <c r="L197" s="72"/>
      <c r="M197" s="228" t="s">
        <v>21</v>
      </c>
      <c r="N197" s="229" t="s">
        <v>46</v>
      </c>
      <c r="O197" s="47"/>
      <c r="P197" s="230">
        <f>O197*H197</f>
        <v>0</v>
      </c>
      <c r="Q197" s="230">
        <v>0</v>
      </c>
      <c r="R197" s="230">
        <f>Q197*H197</f>
        <v>0</v>
      </c>
      <c r="S197" s="230">
        <v>0</v>
      </c>
      <c r="T197" s="231">
        <f>S197*H197</f>
        <v>0</v>
      </c>
      <c r="AR197" s="24" t="s">
        <v>243</v>
      </c>
      <c r="AT197" s="24" t="s">
        <v>149</v>
      </c>
      <c r="AU197" s="24" t="s">
        <v>85</v>
      </c>
      <c r="AY197" s="24" t="s">
        <v>146</v>
      </c>
      <c r="BE197" s="232">
        <f>IF(N197="základní",J197,0)</f>
        <v>0</v>
      </c>
      <c r="BF197" s="232">
        <f>IF(N197="snížená",J197,0)</f>
        <v>0</v>
      </c>
      <c r="BG197" s="232">
        <f>IF(N197="zákl. přenesená",J197,0)</f>
        <v>0</v>
      </c>
      <c r="BH197" s="232">
        <f>IF(N197="sníž. přenesená",J197,0)</f>
        <v>0</v>
      </c>
      <c r="BI197" s="232">
        <f>IF(N197="nulová",J197,0)</f>
        <v>0</v>
      </c>
      <c r="BJ197" s="24" t="s">
        <v>83</v>
      </c>
      <c r="BK197" s="232">
        <f>ROUND(I197*H197,2)</f>
        <v>0</v>
      </c>
      <c r="BL197" s="24" t="s">
        <v>243</v>
      </c>
      <c r="BM197" s="24" t="s">
        <v>827</v>
      </c>
    </row>
    <row r="198" s="1" customFormat="1">
      <c r="B198" s="46"/>
      <c r="C198" s="74"/>
      <c r="D198" s="233" t="s">
        <v>156</v>
      </c>
      <c r="E198" s="74"/>
      <c r="F198" s="234" t="s">
        <v>828</v>
      </c>
      <c r="G198" s="74"/>
      <c r="H198" s="74"/>
      <c r="I198" s="191"/>
      <c r="J198" s="74"/>
      <c r="K198" s="74"/>
      <c r="L198" s="72"/>
      <c r="M198" s="292"/>
      <c r="N198" s="293"/>
      <c r="O198" s="293"/>
      <c r="P198" s="293"/>
      <c r="Q198" s="293"/>
      <c r="R198" s="293"/>
      <c r="S198" s="293"/>
      <c r="T198" s="294"/>
      <c r="AT198" s="24" t="s">
        <v>156</v>
      </c>
      <c r="AU198" s="24" t="s">
        <v>85</v>
      </c>
    </row>
    <row r="199" s="1" customFormat="1" ht="6.96" customHeight="1">
      <c r="B199" s="67"/>
      <c r="C199" s="68"/>
      <c r="D199" s="68"/>
      <c r="E199" s="68"/>
      <c r="F199" s="68"/>
      <c r="G199" s="68"/>
      <c r="H199" s="68"/>
      <c r="I199" s="166"/>
      <c r="J199" s="68"/>
      <c r="K199" s="68"/>
      <c r="L199" s="72"/>
    </row>
  </sheetData>
  <sheetProtection sheet="1" autoFilter="0" formatColumns="0" formatRows="0" objects="1" scenarios="1" spinCount="100000" saltValue="oz6+hjkwTVlidzv9JtgkA7BtEwLib5Ys4lQiyUyUQYKE7z+FP/1r6ToFE9Lj34Y8U2/kgx+1UGRwy4YRvKCHeA==" hashValue="pqcLgFmzQsiZ71TW+2LMI+aylIRyEbvau86+ndMWQhp+KzE0bMBuONI+Wk8l2/thHwAeIbtS0x2xS1NDXgUhsA==" algorithmName="SHA-512" password="CC35"/>
  <autoFilter ref="C87:K198"/>
  <mergeCells count="10">
    <mergeCell ref="E7:H7"/>
    <mergeCell ref="E9:H9"/>
    <mergeCell ref="E24:H24"/>
    <mergeCell ref="E45:H45"/>
    <mergeCell ref="E47:H47"/>
    <mergeCell ref="J51:J52"/>
    <mergeCell ref="E78:H78"/>
    <mergeCell ref="E80:H80"/>
    <mergeCell ref="G1:H1"/>
    <mergeCell ref="L2:V2"/>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98</v>
      </c>
    </row>
    <row r="3" ht="6.96" customHeight="1">
      <c r="B3" s="25"/>
      <c r="C3" s="26"/>
      <c r="D3" s="26"/>
      <c r="E3" s="26"/>
      <c r="F3" s="26"/>
      <c r="G3" s="26"/>
      <c r="H3" s="26"/>
      <c r="I3" s="141"/>
      <c r="J3" s="26"/>
      <c r="K3" s="27"/>
      <c r="AT3" s="24" t="s">
        <v>85</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OPRAVA SOC. ZAŘÍZENÍ V OBJ. MJR. NOVÁKA 1455/34</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829</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21</v>
      </c>
      <c r="K11" s="51"/>
    </row>
    <row r="12" s="1" customFormat="1" ht="14.4" customHeight="1">
      <c r="B12" s="46"/>
      <c r="C12" s="47"/>
      <c r="D12" s="40" t="s">
        <v>23</v>
      </c>
      <c r="E12" s="47"/>
      <c r="F12" s="35" t="s">
        <v>24</v>
      </c>
      <c r="G12" s="47"/>
      <c r="H12" s="47"/>
      <c r="I12" s="146" t="s">
        <v>25</v>
      </c>
      <c r="J12" s="147" t="str">
        <f>'Rekapitulace stavby'!AN8</f>
        <v>26. 3. 2018</v>
      </c>
      <c r="K12" s="51"/>
    </row>
    <row r="13" s="1" customFormat="1" ht="10.8" customHeight="1">
      <c r="B13" s="46"/>
      <c r="C13" s="47"/>
      <c r="D13" s="47"/>
      <c r="E13" s="47"/>
      <c r="F13" s="47"/>
      <c r="G13" s="47"/>
      <c r="H13" s="47"/>
      <c r="I13" s="144"/>
      <c r="J13" s="47"/>
      <c r="K13" s="51"/>
    </row>
    <row r="14" s="1" customFormat="1" ht="14.4" customHeight="1">
      <c r="B14" s="46"/>
      <c r="C14" s="47"/>
      <c r="D14" s="40" t="s">
        <v>27</v>
      </c>
      <c r="E14" s="47"/>
      <c r="F14" s="47"/>
      <c r="G14" s="47"/>
      <c r="H14" s="47"/>
      <c r="I14" s="146" t="s">
        <v>28</v>
      </c>
      <c r="J14" s="35" t="s">
        <v>29</v>
      </c>
      <c r="K14" s="51"/>
    </row>
    <row r="15" s="1" customFormat="1" ht="18" customHeight="1">
      <c r="B15" s="46"/>
      <c r="C15" s="47"/>
      <c r="D15" s="47"/>
      <c r="E15" s="35" t="s">
        <v>30</v>
      </c>
      <c r="F15" s="47"/>
      <c r="G15" s="47"/>
      <c r="H15" s="47"/>
      <c r="I15" s="146" t="s">
        <v>31</v>
      </c>
      <c r="J15" s="35" t="s">
        <v>21</v>
      </c>
      <c r="K15" s="51"/>
    </row>
    <row r="16" s="1" customFormat="1" ht="6.96" customHeight="1">
      <c r="B16" s="46"/>
      <c r="C16" s="47"/>
      <c r="D16" s="47"/>
      <c r="E16" s="47"/>
      <c r="F16" s="47"/>
      <c r="G16" s="47"/>
      <c r="H16" s="47"/>
      <c r="I16" s="144"/>
      <c r="J16" s="47"/>
      <c r="K16" s="51"/>
    </row>
    <row r="17" s="1" customFormat="1" ht="14.4" customHeight="1">
      <c r="B17" s="46"/>
      <c r="C17" s="47"/>
      <c r="D17" s="40" t="s">
        <v>32</v>
      </c>
      <c r="E17" s="47"/>
      <c r="F17" s="47"/>
      <c r="G17" s="47"/>
      <c r="H17" s="47"/>
      <c r="I17" s="146"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31</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34</v>
      </c>
      <c r="E20" s="47"/>
      <c r="F20" s="47"/>
      <c r="G20" s="47"/>
      <c r="H20" s="47"/>
      <c r="I20" s="146" t="s">
        <v>28</v>
      </c>
      <c r="J20" s="35" t="s">
        <v>35</v>
      </c>
      <c r="K20" s="51"/>
    </row>
    <row r="21" s="1" customFormat="1" ht="18" customHeight="1">
      <c r="B21" s="46"/>
      <c r="C21" s="47"/>
      <c r="D21" s="47"/>
      <c r="E21" s="35" t="s">
        <v>36</v>
      </c>
      <c r="F21" s="47"/>
      <c r="G21" s="47"/>
      <c r="H21" s="47"/>
      <c r="I21" s="146" t="s">
        <v>31</v>
      </c>
      <c r="J21" s="35" t="s">
        <v>37</v>
      </c>
      <c r="K21" s="51"/>
    </row>
    <row r="22" s="1" customFormat="1" ht="6.96" customHeight="1">
      <c r="B22" s="46"/>
      <c r="C22" s="47"/>
      <c r="D22" s="47"/>
      <c r="E22" s="47"/>
      <c r="F22" s="47"/>
      <c r="G22" s="47"/>
      <c r="H22" s="47"/>
      <c r="I22" s="144"/>
      <c r="J22" s="47"/>
      <c r="K22" s="51"/>
    </row>
    <row r="23" s="1" customFormat="1" ht="14.4" customHeight="1">
      <c r="B23" s="46"/>
      <c r="C23" s="47"/>
      <c r="D23" s="40" t="s">
        <v>39</v>
      </c>
      <c r="E23" s="47"/>
      <c r="F23" s="47"/>
      <c r="G23" s="47"/>
      <c r="H23" s="47"/>
      <c r="I23" s="144"/>
      <c r="J23" s="47"/>
      <c r="K23" s="51"/>
    </row>
    <row r="24" s="6" customFormat="1" ht="16.5" customHeight="1">
      <c r="B24" s="148"/>
      <c r="C24" s="149"/>
      <c r="D24" s="149"/>
      <c r="E24" s="44" t="s">
        <v>21</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ROUND(J78,2)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ROUND(SUM(BE78:BE82), 2)</f>
        <v>0</v>
      </c>
      <c r="G30" s="47"/>
      <c r="H30" s="47"/>
      <c r="I30" s="158">
        <v>0.20999999999999999</v>
      </c>
      <c r="J30" s="157">
        <f>ROUND(ROUND((SUM(BE78:BE82)), 2)*I30, 2)</f>
        <v>0</v>
      </c>
      <c r="K30" s="51"/>
    </row>
    <row r="31" s="1" customFormat="1" ht="14.4" customHeight="1">
      <c r="B31" s="46"/>
      <c r="C31" s="47"/>
      <c r="D31" s="47"/>
      <c r="E31" s="55" t="s">
        <v>47</v>
      </c>
      <c r="F31" s="157">
        <f>ROUND(SUM(BF78:BF82), 2)</f>
        <v>0</v>
      </c>
      <c r="G31" s="47"/>
      <c r="H31" s="47"/>
      <c r="I31" s="158">
        <v>0.14999999999999999</v>
      </c>
      <c r="J31" s="157">
        <f>ROUND(ROUND((SUM(BF78:BF82)), 2)*I31, 2)</f>
        <v>0</v>
      </c>
      <c r="K31" s="51"/>
    </row>
    <row r="32" hidden="1" s="1" customFormat="1" ht="14.4" customHeight="1">
      <c r="B32" s="46"/>
      <c r="C32" s="47"/>
      <c r="D32" s="47"/>
      <c r="E32" s="55" t="s">
        <v>48</v>
      </c>
      <c r="F32" s="157">
        <f>ROUND(SUM(BG78:BG82), 2)</f>
        <v>0</v>
      </c>
      <c r="G32" s="47"/>
      <c r="H32" s="47"/>
      <c r="I32" s="158">
        <v>0.20999999999999999</v>
      </c>
      <c r="J32" s="157">
        <v>0</v>
      </c>
      <c r="K32" s="51"/>
    </row>
    <row r="33" hidden="1" s="1" customFormat="1" ht="14.4" customHeight="1">
      <c r="B33" s="46"/>
      <c r="C33" s="47"/>
      <c r="D33" s="47"/>
      <c r="E33" s="55" t="s">
        <v>49</v>
      </c>
      <c r="F33" s="157">
        <f>ROUND(SUM(BH78:BH82), 2)</f>
        <v>0</v>
      </c>
      <c r="G33" s="47"/>
      <c r="H33" s="47"/>
      <c r="I33" s="158">
        <v>0.14999999999999999</v>
      </c>
      <c r="J33" s="157">
        <v>0</v>
      </c>
      <c r="K33" s="51"/>
    </row>
    <row r="34" hidden="1" s="1" customFormat="1" ht="14.4" customHeight="1">
      <c r="B34" s="46"/>
      <c r="C34" s="47"/>
      <c r="D34" s="47"/>
      <c r="E34" s="55" t="s">
        <v>50</v>
      </c>
      <c r="F34" s="157">
        <f>ROUND(SUM(BI78:BI82),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OPRAVA SOC. ZAŘÍZENÍ V OBJ. MJR. NOVÁKA 1455/34</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18006BEL - Elektroinstalace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23</v>
      </c>
      <c r="D49" s="47"/>
      <c r="E49" s="47"/>
      <c r="F49" s="35" t="str">
        <f>F12</f>
        <v>Mjr. Nováka 1455/34,</v>
      </c>
      <c r="G49" s="47"/>
      <c r="H49" s="47"/>
      <c r="I49" s="146" t="s">
        <v>25</v>
      </c>
      <c r="J49" s="147" t="str">
        <f>IF(J12="","",J12)</f>
        <v>26. 3. 2018</v>
      </c>
      <c r="K49" s="51"/>
    </row>
    <row r="50" s="1" customFormat="1" ht="6.96" customHeight="1">
      <c r="B50" s="46"/>
      <c r="C50" s="47"/>
      <c r="D50" s="47"/>
      <c r="E50" s="47"/>
      <c r="F50" s="47"/>
      <c r="G50" s="47"/>
      <c r="H50" s="47"/>
      <c r="I50" s="144"/>
      <c r="J50" s="47"/>
      <c r="K50" s="51"/>
    </row>
    <row r="51" s="1" customFormat="1">
      <c r="B51" s="46"/>
      <c r="C51" s="40" t="s">
        <v>27</v>
      </c>
      <c r="D51" s="47"/>
      <c r="E51" s="47"/>
      <c r="F51" s="35" t="str">
        <f>E15</f>
        <v>STATUTÁRNÍ MĚSTO OSTRAVA, m.o. OSTRAVA- JIH</v>
      </c>
      <c r="G51" s="47"/>
      <c r="H51" s="47"/>
      <c r="I51" s="146" t="s">
        <v>34</v>
      </c>
      <c r="J51" s="44" t="str">
        <f>E21</f>
        <v>BYVAST pro s.r.o.</v>
      </c>
      <c r="K51" s="51"/>
    </row>
    <row r="52" s="1" customFormat="1" ht="14.4" customHeight="1">
      <c r="B52" s="46"/>
      <c r="C52" s="40" t="s">
        <v>32</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J78</f>
        <v>0</v>
      </c>
      <c r="K56" s="51"/>
      <c r="AU56" s="24" t="s">
        <v>115</v>
      </c>
    </row>
    <row r="57" s="7" customFormat="1" ht="24.96" customHeight="1">
      <c r="B57" s="177"/>
      <c r="C57" s="178"/>
      <c r="D57" s="179" t="s">
        <v>121</v>
      </c>
      <c r="E57" s="180"/>
      <c r="F57" s="180"/>
      <c r="G57" s="180"/>
      <c r="H57" s="180"/>
      <c r="I57" s="181"/>
      <c r="J57" s="182">
        <f>J79</f>
        <v>0</v>
      </c>
      <c r="K57" s="183"/>
    </row>
    <row r="58" s="8" customFormat="1" ht="19.92" customHeight="1">
      <c r="B58" s="184"/>
      <c r="C58" s="185"/>
      <c r="D58" s="186" t="s">
        <v>830</v>
      </c>
      <c r="E58" s="187"/>
      <c r="F58" s="187"/>
      <c r="G58" s="187"/>
      <c r="H58" s="187"/>
      <c r="I58" s="188"/>
      <c r="J58" s="189">
        <f>J80</f>
        <v>0</v>
      </c>
      <c r="K58" s="190"/>
    </row>
    <row r="59" s="1" customFormat="1" ht="21.84" customHeight="1">
      <c r="B59" s="46"/>
      <c r="C59" s="47"/>
      <c r="D59" s="47"/>
      <c r="E59" s="47"/>
      <c r="F59" s="47"/>
      <c r="G59" s="47"/>
      <c r="H59" s="47"/>
      <c r="I59" s="144"/>
      <c r="J59" s="47"/>
      <c r="K59" s="51"/>
    </row>
    <row r="60" s="1" customFormat="1" ht="6.96" customHeight="1">
      <c r="B60" s="67"/>
      <c r="C60" s="68"/>
      <c r="D60" s="68"/>
      <c r="E60" s="68"/>
      <c r="F60" s="68"/>
      <c r="G60" s="68"/>
      <c r="H60" s="68"/>
      <c r="I60" s="166"/>
      <c r="J60" s="68"/>
      <c r="K60" s="69"/>
    </row>
    <row r="64" s="1" customFormat="1" ht="6.96" customHeight="1">
      <c r="B64" s="70"/>
      <c r="C64" s="71"/>
      <c r="D64" s="71"/>
      <c r="E64" s="71"/>
      <c r="F64" s="71"/>
      <c r="G64" s="71"/>
      <c r="H64" s="71"/>
      <c r="I64" s="169"/>
      <c r="J64" s="71"/>
      <c r="K64" s="71"/>
      <c r="L64" s="72"/>
    </row>
    <row r="65" s="1" customFormat="1" ht="36.96" customHeight="1">
      <c r="B65" s="46"/>
      <c r="C65" s="73" t="s">
        <v>130</v>
      </c>
      <c r="D65" s="74"/>
      <c r="E65" s="74"/>
      <c r="F65" s="74"/>
      <c r="G65" s="74"/>
      <c r="H65" s="74"/>
      <c r="I65" s="191"/>
      <c r="J65" s="74"/>
      <c r="K65" s="74"/>
      <c r="L65" s="72"/>
    </row>
    <row r="66" s="1" customFormat="1" ht="6.96" customHeight="1">
      <c r="B66" s="46"/>
      <c r="C66" s="74"/>
      <c r="D66" s="74"/>
      <c r="E66" s="74"/>
      <c r="F66" s="74"/>
      <c r="G66" s="74"/>
      <c r="H66" s="74"/>
      <c r="I66" s="191"/>
      <c r="J66" s="74"/>
      <c r="K66" s="74"/>
      <c r="L66" s="72"/>
    </row>
    <row r="67" s="1" customFormat="1" ht="14.4" customHeight="1">
      <c r="B67" s="46"/>
      <c r="C67" s="76" t="s">
        <v>18</v>
      </c>
      <c r="D67" s="74"/>
      <c r="E67" s="74"/>
      <c r="F67" s="74"/>
      <c r="G67" s="74"/>
      <c r="H67" s="74"/>
      <c r="I67" s="191"/>
      <c r="J67" s="74"/>
      <c r="K67" s="74"/>
      <c r="L67" s="72"/>
    </row>
    <row r="68" s="1" customFormat="1" ht="16.5" customHeight="1">
      <c r="B68" s="46"/>
      <c r="C68" s="74"/>
      <c r="D68" s="74"/>
      <c r="E68" s="192" t="str">
        <f>E7</f>
        <v>OPRAVA SOC. ZAŘÍZENÍ V OBJ. MJR. NOVÁKA 1455/34</v>
      </c>
      <c r="F68" s="76"/>
      <c r="G68" s="76"/>
      <c r="H68" s="76"/>
      <c r="I68" s="191"/>
      <c r="J68" s="74"/>
      <c r="K68" s="74"/>
      <c r="L68" s="72"/>
    </row>
    <row r="69" s="1" customFormat="1" ht="14.4" customHeight="1">
      <c r="B69" s="46"/>
      <c r="C69" s="76" t="s">
        <v>109</v>
      </c>
      <c r="D69" s="74"/>
      <c r="E69" s="74"/>
      <c r="F69" s="74"/>
      <c r="G69" s="74"/>
      <c r="H69" s="74"/>
      <c r="I69" s="191"/>
      <c r="J69" s="74"/>
      <c r="K69" s="74"/>
      <c r="L69" s="72"/>
    </row>
    <row r="70" s="1" customFormat="1" ht="17.25" customHeight="1">
      <c r="B70" s="46"/>
      <c r="C70" s="74"/>
      <c r="D70" s="74"/>
      <c r="E70" s="82" t="str">
        <f>E9</f>
        <v>18006BEL - Elektroinstalace</v>
      </c>
      <c r="F70" s="74"/>
      <c r="G70" s="74"/>
      <c r="H70" s="74"/>
      <c r="I70" s="191"/>
      <c r="J70" s="74"/>
      <c r="K70" s="74"/>
      <c r="L70" s="72"/>
    </row>
    <row r="71" s="1" customFormat="1" ht="6.96" customHeight="1">
      <c r="B71" s="46"/>
      <c r="C71" s="74"/>
      <c r="D71" s="74"/>
      <c r="E71" s="74"/>
      <c r="F71" s="74"/>
      <c r="G71" s="74"/>
      <c r="H71" s="74"/>
      <c r="I71" s="191"/>
      <c r="J71" s="74"/>
      <c r="K71" s="74"/>
      <c r="L71" s="72"/>
    </row>
    <row r="72" s="1" customFormat="1" ht="18" customHeight="1">
      <c r="B72" s="46"/>
      <c r="C72" s="76" t="s">
        <v>23</v>
      </c>
      <c r="D72" s="74"/>
      <c r="E72" s="74"/>
      <c r="F72" s="193" t="str">
        <f>F12</f>
        <v>Mjr. Nováka 1455/34,</v>
      </c>
      <c r="G72" s="74"/>
      <c r="H72" s="74"/>
      <c r="I72" s="194" t="s">
        <v>25</v>
      </c>
      <c r="J72" s="85" t="str">
        <f>IF(J12="","",J12)</f>
        <v>26. 3. 2018</v>
      </c>
      <c r="K72" s="74"/>
      <c r="L72" s="72"/>
    </row>
    <row r="73" s="1" customFormat="1" ht="6.96" customHeight="1">
      <c r="B73" s="46"/>
      <c r="C73" s="74"/>
      <c r="D73" s="74"/>
      <c r="E73" s="74"/>
      <c r="F73" s="74"/>
      <c r="G73" s="74"/>
      <c r="H73" s="74"/>
      <c r="I73" s="191"/>
      <c r="J73" s="74"/>
      <c r="K73" s="74"/>
      <c r="L73" s="72"/>
    </row>
    <row r="74" s="1" customFormat="1">
      <c r="B74" s="46"/>
      <c r="C74" s="76" t="s">
        <v>27</v>
      </c>
      <c r="D74" s="74"/>
      <c r="E74" s="74"/>
      <c r="F74" s="193" t="str">
        <f>E15</f>
        <v>STATUTÁRNÍ MĚSTO OSTRAVA, m.o. OSTRAVA- JIH</v>
      </c>
      <c r="G74" s="74"/>
      <c r="H74" s="74"/>
      <c r="I74" s="194" t="s">
        <v>34</v>
      </c>
      <c r="J74" s="193" t="str">
        <f>E21</f>
        <v>BYVAST pro s.r.o.</v>
      </c>
      <c r="K74" s="74"/>
      <c r="L74" s="72"/>
    </row>
    <row r="75" s="1" customFormat="1" ht="14.4" customHeight="1">
      <c r="B75" s="46"/>
      <c r="C75" s="76" t="s">
        <v>32</v>
      </c>
      <c r="D75" s="74"/>
      <c r="E75" s="74"/>
      <c r="F75" s="193" t="str">
        <f>IF(E18="","",E18)</f>
        <v/>
      </c>
      <c r="G75" s="74"/>
      <c r="H75" s="74"/>
      <c r="I75" s="191"/>
      <c r="J75" s="74"/>
      <c r="K75" s="74"/>
      <c r="L75" s="72"/>
    </row>
    <row r="76" s="1" customFormat="1" ht="10.32" customHeight="1">
      <c r="B76" s="46"/>
      <c r="C76" s="74"/>
      <c r="D76" s="74"/>
      <c r="E76" s="74"/>
      <c r="F76" s="74"/>
      <c r="G76" s="74"/>
      <c r="H76" s="74"/>
      <c r="I76" s="191"/>
      <c r="J76" s="74"/>
      <c r="K76" s="74"/>
      <c r="L76" s="72"/>
    </row>
    <row r="77" s="9" customFormat="1" ht="29.28" customHeight="1">
      <c r="B77" s="195"/>
      <c r="C77" s="196" t="s">
        <v>131</v>
      </c>
      <c r="D77" s="197" t="s">
        <v>60</v>
      </c>
      <c r="E77" s="197" t="s">
        <v>56</v>
      </c>
      <c r="F77" s="197" t="s">
        <v>132</v>
      </c>
      <c r="G77" s="197" t="s">
        <v>133</v>
      </c>
      <c r="H77" s="197" t="s">
        <v>134</v>
      </c>
      <c r="I77" s="198" t="s">
        <v>135</v>
      </c>
      <c r="J77" s="197" t="s">
        <v>113</v>
      </c>
      <c r="K77" s="199" t="s">
        <v>136</v>
      </c>
      <c r="L77" s="200"/>
      <c r="M77" s="102" t="s">
        <v>137</v>
      </c>
      <c r="N77" s="103" t="s">
        <v>45</v>
      </c>
      <c r="O77" s="103" t="s">
        <v>138</v>
      </c>
      <c r="P77" s="103" t="s">
        <v>139</v>
      </c>
      <c r="Q77" s="103" t="s">
        <v>140</v>
      </c>
      <c r="R77" s="103" t="s">
        <v>141</v>
      </c>
      <c r="S77" s="103" t="s">
        <v>142</v>
      </c>
      <c r="T77" s="104" t="s">
        <v>143</v>
      </c>
    </row>
    <row r="78" s="1" customFormat="1" ht="29.28" customHeight="1">
      <c r="B78" s="46"/>
      <c r="C78" s="108" t="s">
        <v>114</v>
      </c>
      <c r="D78" s="74"/>
      <c r="E78" s="74"/>
      <c r="F78" s="74"/>
      <c r="G78" s="74"/>
      <c r="H78" s="74"/>
      <c r="I78" s="191"/>
      <c r="J78" s="201">
        <f>BK78</f>
        <v>0</v>
      </c>
      <c r="K78" s="74"/>
      <c r="L78" s="72"/>
      <c r="M78" s="105"/>
      <c r="N78" s="106"/>
      <c r="O78" s="106"/>
      <c r="P78" s="202">
        <f>P79</f>
        <v>0</v>
      </c>
      <c r="Q78" s="106"/>
      <c r="R78" s="202">
        <f>R79</f>
        <v>0</v>
      </c>
      <c r="S78" s="106"/>
      <c r="T78" s="203">
        <f>T79</f>
        <v>0</v>
      </c>
      <c r="AT78" s="24" t="s">
        <v>74</v>
      </c>
      <c r="AU78" s="24" t="s">
        <v>115</v>
      </c>
      <c r="BK78" s="204">
        <f>BK79</f>
        <v>0</v>
      </c>
    </row>
    <row r="79" s="10" customFormat="1" ht="37.44" customHeight="1">
      <c r="B79" s="205"/>
      <c r="C79" s="206"/>
      <c r="D79" s="207" t="s">
        <v>74</v>
      </c>
      <c r="E79" s="208" t="s">
        <v>248</v>
      </c>
      <c r="F79" s="208" t="s">
        <v>249</v>
      </c>
      <c r="G79" s="206"/>
      <c r="H79" s="206"/>
      <c r="I79" s="209"/>
      <c r="J79" s="210">
        <f>BK79</f>
        <v>0</v>
      </c>
      <c r="K79" s="206"/>
      <c r="L79" s="211"/>
      <c r="M79" s="212"/>
      <c r="N79" s="213"/>
      <c r="O79" s="213"/>
      <c r="P79" s="214">
        <f>P80</f>
        <v>0</v>
      </c>
      <c r="Q79" s="213"/>
      <c r="R79" s="214">
        <f>R80</f>
        <v>0</v>
      </c>
      <c r="S79" s="213"/>
      <c r="T79" s="215">
        <f>T80</f>
        <v>0</v>
      </c>
      <c r="AR79" s="216" t="s">
        <v>85</v>
      </c>
      <c r="AT79" s="217" t="s">
        <v>74</v>
      </c>
      <c r="AU79" s="217" t="s">
        <v>75</v>
      </c>
      <c r="AY79" s="216" t="s">
        <v>146</v>
      </c>
      <c r="BK79" s="218">
        <f>BK80</f>
        <v>0</v>
      </c>
    </row>
    <row r="80" s="10" customFormat="1" ht="19.92" customHeight="1">
      <c r="B80" s="205"/>
      <c r="C80" s="206"/>
      <c r="D80" s="207" t="s">
        <v>74</v>
      </c>
      <c r="E80" s="219" t="s">
        <v>831</v>
      </c>
      <c r="F80" s="219" t="s">
        <v>832</v>
      </c>
      <c r="G80" s="206"/>
      <c r="H80" s="206"/>
      <c r="I80" s="209"/>
      <c r="J80" s="220">
        <f>BK80</f>
        <v>0</v>
      </c>
      <c r="K80" s="206"/>
      <c r="L80" s="211"/>
      <c r="M80" s="212"/>
      <c r="N80" s="213"/>
      <c r="O80" s="213"/>
      <c r="P80" s="214">
        <f>SUM(P81:P82)</f>
        <v>0</v>
      </c>
      <c r="Q80" s="213"/>
      <c r="R80" s="214">
        <f>SUM(R81:R82)</f>
        <v>0</v>
      </c>
      <c r="S80" s="213"/>
      <c r="T80" s="215">
        <f>SUM(T81:T82)</f>
        <v>0</v>
      </c>
      <c r="AR80" s="216" t="s">
        <v>85</v>
      </c>
      <c r="AT80" s="217" t="s">
        <v>74</v>
      </c>
      <c r="AU80" s="217" t="s">
        <v>83</v>
      </c>
      <c r="AY80" s="216" t="s">
        <v>146</v>
      </c>
      <c r="BK80" s="218">
        <f>SUM(BK81:BK82)</f>
        <v>0</v>
      </c>
    </row>
    <row r="81" s="1" customFormat="1" ht="16.5" customHeight="1">
      <c r="B81" s="46"/>
      <c r="C81" s="221" t="s">
        <v>83</v>
      </c>
      <c r="D81" s="221" t="s">
        <v>149</v>
      </c>
      <c r="E81" s="222" t="s">
        <v>833</v>
      </c>
      <c r="F81" s="223" t="s">
        <v>834</v>
      </c>
      <c r="G81" s="224" t="s">
        <v>217</v>
      </c>
      <c r="H81" s="225">
        <v>1</v>
      </c>
      <c r="I81" s="226"/>
      <c r="J81" s="227">
        <f>ROUND(I81*H81,2)</f>
        <v>0</v>
      </c>
      <c r="K81" s="223" t="s">
        <v>21</v>
      </c>
      <c r="L81" s="72"/>
      <c r="M81" s="228" t="s">
        <v>21</v>
      </c>
      <c r="N81" s="229" t="s">
        <v>46</v>
      </c>
      <c r="O81" s="47"/>
      <c r="P81" s="230">
        <f>O81*H81</f>
        <v>0</v>
      </c>
      <c r="Q81" s="230">
        <v>0</v>
      </c>
      <c r="R81" s="230">
        <f>Q81*H81</f>
        <v>0</v>
      </c>
      <c r="S81" s="230">
        <v>0</v>
      </c>
      <c r="T81" s="231">
        <f>S81*H81</f>
        <v>0</v>
      </c>
      <c r="AR81" s="24" t="s">
        <v>243</v>
      </c>
      <c r="AT81" s="24" t="s">
        <v>149</v>
      </c>
      <c r="AU81" s="24" t="s">
        <v>85</v>
      </c>
      <c r="AY81" s="24" t="s">
        <v>146</v>
      </c>
      <c r="BE81" s="232">
        <f>IF(N81="základní",J81,0)</f>
        <v>0</v>
      </c>
      <c r="BF81" s="232">
        <f>IF(N81="snížená",J81,0)</f>
        <v>0</v>
      </c>
      <c r="BG81" s="232">
        <f>IF(N81="zákl. přenesená",J81,0)</f>
        <v>0</v>
      </c>
      <c r="BH81" s="232">
        <f>IF(N81="sníž. přenesená",J81,0)</f>
        <v>0</v>
      </c>
      <c r="BI81" s="232">
        <f>IF(N81="nulová",J81,0)</f>
        <v>0</v>
      </c>
      <c r="BJ81" s="24" t="s">
        <v>83</v>
      </c>
      <c r="BK81" s="232">
        <f>ROUND(I81*H81,2)</f>
        <v>0</v>
      </c>
      <c r="BL81" s="24" t="s">
        <v>243</v>
      </c>
      <c r="BM81" s="24" t="s">
        <v>835</v>
      </c>
    </row>
    <row r="82" s="1" customFormat="1">
      <c r="B82" s="46"/>
      <c r="C82" s="74"/>
      <c r="D82" s="233" t="s">
        <v>156</v>
      </c>
      <c r="E82" s="74"/>
      <c r="F82" s="234" t="s">
        <v>836</v>
      </c>
      <c r="G82" s="74"/>
      <c r="H82" s="74"/>
      <c r="I82" s="191"/>
      <c r="J82" s="74"/>
      <c r="K82" s="74"/>
      <c r="L82" s="72"/>
      <c r="M82" s="292"/>
      <c r="N82" s="293"/>
      <c r="O82" s="293"/>
      <c r="P82" s="293"/>
      <c r="Q82" s="293"/>
      <c r="R82" s="293"/>
      <c r="S82" s="293"/>
      <c r="T82" s="294"/>
      <c r="AT82" s="24" t="s">
        <v>156</v>
      </c>
      <c r="AU82" s="24" t="s">
        <v>85</v>
      </c>
    </row>
    <row r="83" s="1" customFormat="1" ht="6.96" customHeight="1">
      <c r="B83" s="67"/>
      <c r="C83" s="68"/>
      <c r="D83" s="68"/>
      <c r="E83" s="68"/>
      <c r="F83" s="68"/>
      <c r="G83" s="68"/>
      <c r="H83" s="68"/>
      <c r="I83" s="166"/>
      <c r="J83" s="68"/>
      <c r="K83" s="68"/>
      <c r="L83" s="72"/>
    </row>
  </sheetData>
  <sheetProtection sheet="1" autoFilter="0" formatColumns="0" formatRows="0" objects="1" scenarios="1" spinCount="100000" saltValue="CR0gim+Fm1kvFSzTGV39FweayZxFa3M9hh7ZJjG3f67vS19Dw0F7smOTzEPCLxMxIbLv16uBFG48tzNSYrfi0g==" hashValue="uW/tBmKN0ySp3/qvsi7VJXOL78nAa25ymKw+ZpLjJO2P3H+soorDdW35xefeSARXR+CBAYZtl2bEgxX/syj9eg==" algorithmName="SHA-512" password="CC35"/>
  <autoFilter ref="C77:K82"/>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102</v>
      </c>
    </row>
    <row r="3" ht="6.96" customHeight="1">
      <c r="B3" s="25"/>
      <c r="C3" s="26"/>
      <c r="D3" s="26"/>
      <c r="E3" s="26"/>
      <c r="F3" s="26"/>
      <c r="G3" s="26"/>
      <c r="H3" s="26"/>
      <c r="I3" s="141"/>
      <c r="J3" s="26"/>
      <c r="K3" s="27"/>
      <c r="AT3" s="24" t="s">
        <v>85</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OPRAVA SOC. ZAŘÍZENÍ V OBJ. MJR. NOVÁKA 1455/34</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837</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21</v>
      </c>
      <c r="K11" s="51"/>
    </row>
    <row r="12" s="1" customFormat="1" ht="14.4" customHeight="1">
      <c r="B12" s="46"/>
      <c r="C12" s="47"/>
      <c r="D12" s="40" t="s">
        <v>23</v>
      </c>
      <c r="E12" s="47"/>
      <c r="F12" s="35" t="s">
        <v>24</v>
      </c>
      <c r="G12" s="47"/>
      <c r="H12" s="47"/>
      <c r="I12" s="146" t="s">
        <v>25</v>
      </c>
      <c r="J12" s="147" t="str">
        <f>'Rekapitulace stavby'!AN8</f>
        <v>26. 3. 2018</v>
      </c>
      <c r="K12" s="51"/>
    </row>
    <row r="13" s="1" customFormat="1" ht="10.8" customHeight="1">
      <c r="B13" s="46"/>
      <c r="C13" s="47"/>
      <c r="D13" s="47"/>
      <c r="E13" s="47"/>
      <c r="F13" s="47"/>
      <c r="G13" s="47"/>
      <c r="H13" s="47"/>
      <c r="I13" s="144"/>
      <c r="J13" s="47"/>
      <c r="K13" s="51"/>
    </row>
    <row r="14" s="1" customFormat="1" ht="14.4" customHeight="1">
      <c r="B14" s="46"/>
      <c r="C14" s="47"/>
      <c r="D14" s="40" t="s">
        <v>27</v>
      </c>
      <c r="E14" s="47"/>
      <c r="F14" s="47"/>
      <c r="G14" s="47"/>
      <c r="H14" s="47"/>
      <c r="I14" s="146" t="s">
        <v>28</v>
      </c>
      <c r="J14" s="35" t="s">
        <v>29</v>
      </c>
      <c r="K14" s="51"/>
    </row>
    <row r="15" s="1" customFormat="1" ht="18" customHeight="1">
      <c r="B15" s="46"/>
      <c r="C15" s="47"/>
      <c r="D15" s="47"/>
      <c r="E15" s="35" t="s">
        <v>30</v>
      </c>
      <c r="F15" s="47"/>
      <c r="G15" s="47"/>
      <c r="H15" s="47"/>
      <c r="I15" s="146" t="s">
        <v>31</v>
      </c>
      <c r="J15" s="35" t="s">
        <v>21</v>
      </c>
      <c r="K15" s="51"/>
    </row>
    <row r="16" s="1" customFormat="1" ht="6.96" customHeight="1">
      <c r="B16" s="46"/>
      <c r="C16" s="47"/>
      <c r="D16" s="47"/>
      <c r="E16" s="47"/>
      <c r="F16" s="47"/>
      <c r="G16" s="47"/>
      <c r="H16" s="47"/>
      <c r="I16" s="144"/>
      <c r="J16" s="47"/>
      <c r="K16" s="51"/>
    </row>
    <row r="17" s="1" customFormat="1" ht="14.4" customHeight="1">
      <c r="B17" s="46"/>
      <c r="C17" s="47"/>
      <c r="D17" s="40" t="s">
        <v>32</v>
      </c>
      <c r="E17" s="47"/>
      <c r="F17" s="47"/>
      <c r="G17" s="47"/>
      <c r="H17" s="47"/>
      <c r="I17" s="146"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31</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34</v>
      </c>
      <c r="E20" s="47"/>
      <c r="F20" s="47"/>
      <c r="G20" s="47"/>
      <c r="H20" s="47"/>
      <c r="I20" s="146" t="s">
        <v>28</v>
      </c>
      <c r="J20" s="35" t="s">
        <v>35</v>
      </c>
      <c r="K20" s="51"/>
    </row>
    <row r="21" s="1" customFormat="1" ht="18" customHeight="1">
      <c r="B21" s="46"/>
      <c r="C21" s="47"/>
      <c r="D21" s="47"/>
      <c r="E21" s="35" t="s">
        <v>36</v>
      </c>
      <c r="F21" s="47"/>
      <c r="G21" s="47"/>
      <c r="H21" s="47"/>
      <c r="I21" s="146" t="s">
        <v>31</v>
      </c>
      <c r="J21" s="35" t="s">
        <v>37</v>
      </c>
      <c r="K21" s="51"/>
    </row>
    <row r="22" s="1" customFormat="1" ht="6.96" customHeight="1">
      <c r="B22" s="46"/>
      <c r="C22" s="47"/>
      <c r="D22" s="47"/>
      <c r="E22" s="47"/>
      <c r="F22" s="47"/>
      <c r="G22" s="47"/>
      <c r="H22" s="47"/>
      <c r="I22" s="144"/>
      <c r="J22" s="47"/>
      <c r="K22" s="51"/>
    </row>
    <row r="23" s="1" customFormat="1" ht="14.4" customHeight="1">
      <c r="B23" s="46"/>
      <c r="C23" s="47"/>
      <c r="D23" s="40" t="s">
        <v>39</v>
      </c>
      <c r="E23" s="47"/>
      <c r="F23" s="47"/>
      <c r="G23" s="47"/>
      <c r="H23" s="47"/>
      <c r="I23" s="144"/>
      <c r="J23" s="47"/>
      <c r="K23" s="51"/>
    </row>
    <row r="24" s="6" customFormat="1" ht="71.25" customHeight="1">
      <c r="B24" s="148"/>
      <c r="C24" s="149"/>
      <c r="D24" s="149"/>
      <c r="E24" s="44" t="s">
        <v>40</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ROUND(J80,2)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ROUND(SUM(BE80:BE87), 2)</f>
        <v>0</v>
      </c>
      <c r="G30" s="47"/>
      <c r="H30" s="47"/>
      <c r="I30" s="158">
        <v>0.20999999999999999</v>
      </c>
      <c r="J30" s="157">
        <f>ROUND(ROUND((SUM(BE80:BE87)), 2)*I30, 2)</f>
        <v>0</v>
      </c>
      <c r="K30" s="51"/>
    </row>
    <row r="31" s="1" customFormat="1" ht="14.4" customHeight="1">
      <c r="B31" s="46"/>
      <c r="C31" s="47"/>
      <c r="D31" s="47"/>
      <c r="E31" s="55" t="s">
        <v>47</v>
      </c>
      <c r="F31" s="157">
        <f>ROUND(SUM(BF80:BF87), 2)</f>
        <v>0</v>
      </c>
      <c r="G31" s="47"/>
      <c r="H31" s="47"/>
      <c r="I31" s="158">
        <v>0.14999999999999999</v>
      </c>
      <c r="J31" s="157">
        <f>ROUND(ROUND((SUM(BF80:BF87)), 2)*I31, 2)</f>
        <v>0</v>
      </c>
      <c r="K31" s="51"/>
    </row>
    <row r="32" hidden="1" s="1" customFormat="1" ht="14.4" customHeight="1">
      <c r="B32" s="46"/>
      <c r="C32" s="47"/>
      <c r="D32" s="47"/>
      <c r="E32" s="55" t="s">
        <v>48</v>
      </c>
      <c r="F32" s="157">
        <f>ROUND(SUM(BG80:BG87), 2)</f>
        <v>0</v>
      </c>
      <c r="G32" s="47"/>
      <c r="H32" s="47"/>
      <c r="I32" s="158">
        <v>0.20999999999999999</v>
      </c>
      <c r="J32" s="157">
        <v>0</v>
      </c>
      <c r="K32" s="51"/>
    </row>
    <row r="33" hidden="1" s="1" customFormat="1" ht="14.4" customHeight="1">
      <c r="B33" s="46"/>
      <c r="C33" s="47"/>
      <c r="D33" s="47"/>
      <c r="E33" s="55" t="s">
        <v>49</v>
      </c>
      <c r="F33" s="157">
        <f>ROUND(SUM(BH80:BH87), 2)</f>
        <v>0</v>
      </c>
      <c r="G33" s="47"/>
      <c r="H33" s="47"/>
      <c r="I33" s="158">
        <v>0.14999999999999999</v>
      </c>
      <c r="J33" s="157">
        <v>0</v>
      </c>
      <c r="K33" s="51"/>
    </row>
    <row r="34" hidden="1" s="1" customFormat="1" ht="14.4" customHeight="1">
      <c r="B34" s="46"/>
      <c r="C34" s="47"/>
      <c r="D34" s="47"/>
      <c r="E34" s="55" t="s">
        <v>50</v>
      </c>
      <c r="F34" s="157">
        <f>ROUND(SUM(BI80:BI87),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OPRAVA SOC. ZAŘÍZENÍ V OBJ. MJR. NOVÁKA 1455/34</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18006BVRN - VRN</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23</v>
      </c>
      <c r="D49" s="47"/>
      <c r="E49" s="47"/>
      <c r="F49" s="35" t="str">
        <f>F12</f>
        <v>Mjr. Nováka 1455/34,</v>
      </c>
      <c r="G49" s="47"/>
      <c r="H49" s="47"/>
      <c r="I49" s="146" t="s">
        <v>25</v>
      </c>
      <c r="J49" s="147" t="str">
        <f>IF(J12="","",J12)</f>
        <v>26. 3. 2018</v>
      </c>
      <c r="K49" s="51"/>
    </row>
    <row r="50" s="1" customFormat="1" ht="6.96" customHeight="1">
      <c r="B50" s="46"/>
      <c r="C50" s="47"/>
      <c r="D50" s="47"/>
      <c r="E50" s="47"/>
      <c r="F50" s="47"/>
      <c r="G50" s="47"/>
      <c r="H50" s="47"/>
      <c r="I50" s="144"/>
      <c r="J50" s="47"/>
      <c r="K50" s="51"/>
    </row>
    <row r="51" s="1" customFormat="1">
      <c r="B51" s="46"/>
      <c r="C51" s="40" t="s">
        <v>27</v>
      </c>
      <c r="D51" s="47"/>
      <c r="E51" s="47"/>
      <c r="F51" s="35" t="str">
        <f>E15</f>
        <v>STATUTÁRNÍ MĚSTO OSTRAVA, m.o. OSTRAVA- JIH</v>
      </c>
      <c r="G51" s="47"/>
      <c r="H51" s="47"/>
      <c r="I51" s="146" t="s">
        <v>34</v>
      </c>
      <c r="J51" s="44" t="str">
        <f>E21</f>
        <v>BYVAST pro s.r.o.</v>
      </c>
      <c r="K51" s="51"/>
    </row>
    <row r="52" s="1" customFormat="1" ht="14.4" customHeight="1">
      <c r="B52" s="46"/>
      <c r="C52" s="40" t="s">
        <v>32</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J80</f>
        <v>0</v>
      </c>
      <c r="K56" s="51"/>
      <c r="AU56" s="24" t="s">
        <v>115</v>
      </c>
    </row>
    <row r="57" s="7" customFormat="1" ht="24.96" customHeight="1">
      <c r="B57" s="177"/>
      <c r="C57" s="178"/>
      <c r="D57" s="179" t="s">
        <v>838</v>
      </c>
      <c r="E57" s="180"/>
      <c r="F57" s="180"/>
      <c r="G57" s="180"/>
      <c r="H57" s="180"/>
      <c r="I57" s="181"/>
      <c r="J57" s="182">
        <f>J81</f>
        <v>0</v>
      </c>
      <c r="K57" s="183"/>
    </row>
    <row r="58" s="8" customFormat="1" ht="19.92" customHeight="1">
      <c r="B58" s="184"/>
      <c r="C58" s="185"/>
      <c r="D58" s="186" t="s">
        <v>839</v>
      </c>
      <c r="E58" s="187"/>
      <c r="F58" s="187"/>
      <c r="G58" s="187"/>
      <c r="H58" s="187"/>
      <c r="I58" s="188"/>
      <c r="J58" s="189">
        <f>J82</f>
        <v>0</v>
      </c>
      <c r="K58" s="190"/>
    </row>
    <row r="59" s="8" customFormat="1" ht="19.92" customHeight="1">
      <c r="B59" s="184"/>
      <c r="C59" s="185"/>
      <c r="D59" s="186" t="s">
        <v>840</v>
      </c>
      <c r="E59" s="187"/>
      <c r="F59" s="187"/>
      <c r="G59" s="187"/>
      <c r="H59" s="187"/>
      <c r="I59" s="188"/>
      <c r="J59" s="189">
        <f>J84</f>
        <v>0</v>
      </c>
      <c r="K59" s="190"/>
    </row>
    <row r="60" s="8" customFormat="1" ht="19.92" customHeight="1">
      <c r="B60" s="184"/>
      <c r="C60" s="185"/>
      <c r="D60" s="186" t="s">
        <v>841</v>
      </c>
      <c r="E60" s="187"/>
      <c r="F60" s="187"/>
      <c r="G60" s="187"/>
      <c r="H60" s="187"/>
      <c r="I60" s="188"/>
      <c r="J60" s="189">
        <f>J86</f>
        <v>0</v>
      </c>
      <c r="K60" s="190"/>
    </row>
    <row r="61" s="1" customFormat="1" ht="21.84" customHeight="1">
      <c r="B61" s="46"/>
      <c r="C61" s="47"/>
      <c r="D61" s="47"/>
      <c r="E61" s="47"/>
      <c r="F61" s="47"/>
      <c r="G61" s="47"/>
      <c r="H61" s="47"/>
      <c r="I61" s="144"/>
      <c r="J61" s="47"/>
      <c r="K61" s="51"/>
    </row>
    <row r="62" s="1" customFormat="1" ht="6.96" customHeight="1">
      <c r="B62" s="67"/>
      <c r="C62" s="68"/>
      <c r="D62" s="68"/>
      <c r="E62" s="68"/>
      <c r="F62" s="68"/>
      <c r="G62" s="68"/>
      <c r="H62" s="68"/>
      <c r="I62" s="166"/>
      <c r="J62" s="68"/>
      <c r="K62" s="69"/>
    </row>
    <row r="66" s="1" customFormat="1" ht="6.96" customHeight="1">
      <c r="B66" s="70"/>
      <c r="C66" s="71"/>
      <c r="D66" s="71"/>
      <c r="E66" s="71"/>
      <c r="F66" s="71"/>
      <c r="G66" s="71"/>
      <c r="H66" s="71"/>
      <c r="I66" s="169"/>
      <c r="J66" s="71"/>
      <c r="K66" s="71"/>
      <c r="L66" s="72"/>
    </row>
    <row r="67" s="1" customFormat="1" ht="36.96" customHeight="1">
      <c r="B67" s="46"/>
      <c r="C67" s="73" t="s">
        <v>130</v>
      </c>
      <c r="D67" s="74"/>
      <c r="E67" s="74"/>
      <c r="F67" s="74"/>
      <c r="G67" s="74"/>
      <c r="H67" s="74"/>
      <c r="I67" s="191"/>
      <c r="J67" s="74"/>
      <c r="K67" s="74"/>
      <c r="L67" s="72"/>
    </row>
    <row r="68" s="1" customFormat="1" ht="6.96" customHeight="1">
      <c r="B68" s="46"/>
      <c r="C68" s="74"/>
      <c r="D68" s="74"/>
      <c r="E68" s="74"/>
      <c r="F68" s="74"/>
      <c r="G68" s="74"/>
      <c r="H68" s="74"/>
      <c r="I68" s="191"/>
      <c r="J68" s="74"/>
      <c r="K68" s="74"/>
      <c r="L68" s="72"/>
    </row>
    <row r="69" s="1" customFormat="1" ht="14.4" customHeight="1">
      <c r="B69" s="46"/>
      <c r="C69" s="76" t="s">
        <v>18</v>
      </c>
      <c r="D69" s="74"/>
      <c r="E69" s="74"/>
      <c r="F69" s="74"/>
      <c r="G69" s="74"/>
      <c r="H69" s="74"/>
      <c r="I69" s="191"/>
      <c r="J69" s="74"/>
      <c r="K69" s="74"/>
      <c r="L69" s="72"/>
    </row>
    <row r="70" s="1" customFormat="1" ht="16.5" customHeight="1">
      <c r="B70" s="46"/>
      <c r="C70" s="74"/>
      <c r="D70" s="74"/>
      <c r="E70" s="192" t="str">
        <f>E7</f>
        <v>OPRAVA SOC. ZAŘÍZENÍ V OBJ. MJR. NOVÁKA 1455/34</v>
      </c>
      <c r="F70" s="76"/>
      <c r="G70" s="76"/>
      <c r="H70" s="76"/>
      <c r="I70" s="191"/>
      <c r="J70" s="74"/>
      <c r="K70" s="74"/>
      <c r="L70" s="72"/>
    </row>
    <row r="71" s="1" customFormat="1" ht="14.4" customHeight="1">
      <c r="B71" s="46"/>
      <c r="C71" s="76" t="s">
        <v>109</v>
      </c>
      <c r="D71" s="74"/>
      <c r="E71" s="74"/>
      <c r="F71" s="74"/>
      <c r="G71" s="74"/>
      <c r="H71" s="74"/>
      <c r="I71" s="191"/>
      <c r="J71" s="74"/>
      <c r="K71" s="74"/>
      <c r="L71" s="72"/>
    </row>
    <row r="72" s="1" customFormat="1" ht="17.25" customHeight="1">
      <c r="B72" s="46"/>
      <c r="C72" s="74"/>
      <c r="D72" s="74"/>
      <c r="E72" s="82" t="str">
        <f>E9</f>
        <v>18006BVRN - VRN</v>
      </c>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8" customHeight="1">
      <c r="B74" s="46"/>
      <c r="C74" s="76" t="s">
        <v>23</v>
      </c>
      <c r="D74" s="74"/>
      <c r="E74" s="74"/>
      <c r="F74" s="193" t="str">
        <f>F12</f>
        <v>Mjr. Nováka 1455/34,</v>
      </c>
      <c r="G74" s="74"/>
      <c r="H74" s="74"/>
      <c r="I74" s="194" t="s">
        <v>25</v>
      </c>
      <c r="J74" s="85" t="str">
        <f>IF(J12="","",J12)</f>
        <v>26. 3. 2018</v>
      </c>
      <c r="K74" s="74"/>
      <c r="L74" s="72"/>
    </row>
    <row r="75" s="1" customFormat="1" ht="6.96" customHeight="1">
      <c r="B75" s="46"/>
      <c r="C75" s="74"/>
      <c r="D75" s="74"/>
      <c r="E75" s="74"/>
      <c r="F75" s="74"/>
      <c r="G75" s="74"/>
      <c r="H75" s="74"/>
      <c r="I75" s="191"/>
      <c r="J75" s="74"/>
      <c r="K75" s="74"/>
      <c r="L75" s="72"/>
    </row>
    <row r="76" s="1" customFormat="1">
      <c r="B76" s="46"/>
      <c r="C76" s="76" t="s">
        <v>27</v>
      </c>
      <c r="D76" s="74"/>
      <c r="E76" s="74"/>
      <c r="F76" s="193" t="str">
        <f>E15</f>
        <v>STATUTÁRNÍ MĚSTO OSTRAVA, m.o. OSTRAVA- JIH</v>
      </c>
      <c r="G76" s="74"/>
      <c r="H76" s="74"/>
      <c r="I76" s="194" t="s">
        <v>34</v>
      </c>
      <c r="J76" s="193" t="str">
        <f>E21</f>
        <v>BYVAST pro s.r.o.</v>
      </c>
      <c r="K76" s="74"/>
      <c r="L76" s="72"/>
    </row>
    <row r="77" s="1" customFormat="1" ht="14.4" customHeight="1">
      <c r="B77" s="46"/>
      <c r="C77" s="76" t="s">
        <v>32</v>
      </c>
      <c r="D77" s="74"/>
      <c r="E77" s="74"/>
      <c r="F77" s="193" t="str">
        <f>IF(E18="","",E18)</f>
        <v/>
      </c>
      <c r="G77" s="74"/>
      <c r="H77" s="74"/>
      <c r="I77" s="191"/>
      <c r="J77" s="74"/>
      <c r="K77" s="74"/>
      <c r="L77" s="72"/>
    </row>
    <row r="78" s="1" customFormat="1" ht="10.32" customHeight="1">
      <c r="B78" s="46"/>
      <c r="C78" s="74"/>
      <c r="D78" s="74"/>
      <c r="E78" s="74"/>
      <c r="F78" s="74"/>
      <c r="G78" s="74"/>
      <c r="H78" s="74"/>
      <c r="I78" s="191"/>
      <c r="J78" s="74"/>
      <c r="K78" s="74"/>
      <c r="L78" s="72"/>
    </row>
    <row r="79" s="9" customFormat="1" ht="29.28" customHeight="1">
      <c r="B79" s="195"/>
      <c r="C79" s="196" t="s">
        <v>131</v>
      </c>
      <c r="D79" s="197" t="s">
        <v>60</v>
      </c>
      <c r="E79" s="197" t="s">
        <v>56</v>
      </c>
      <c r="F79" s="197" t="s">
        <v>132</v>
      </c>
      <c r="G79" s="197" t="s">
        <v>133</v>
      </c>
      <c r="H79" s="197" t="s">
        <v>134</v>
      </c>
      <c r="I79" s="198" t="s">
        <v>135</v>
      </c>
      <c r="J79" s="197" t="s">
        <v>113</v>
      </c>
      <c r="K79" s="199" t="s">
        <v>136</v>
      </c>
      <c r="L79" s="200"/>
      <c r="M79" s="102" t="s">
        <v>137</v>
      </c>
      <c r="N79" s="103" t="s">
        <v>45</v>
      </c>
      <c r="O79" s="103" t="s">
        <v>138</v>
      </c>
      <c r="P79" s="103" t="s">
        <v>139</v>
      </c>
      <c r="Q79" s="103" t="s">
        <v>140</v>
      </c>
      <c r="R79" s="103" t="s">
        <v>141</v>
      </c>
      <c r="S79" s="103" t="s">
        <v>142</v>
      </c>
      <c r="T79" s="104" t="s">
        <v>143</v>
      </c>
    </row>
    <row r="80" s="1" customFormat="1" ht="29.28" customHeight="1">
      <c r="B80" s="46"/>
      <c r="C80" s="108" t="s">
        <v>114</v>
      </c>
      <c r="D80" s="74"/>
      <c r="E80" s="74"/>
      <c r="F80" s="74"/>
      <c r="G80" s="74"/>
      <c r="H80" s="74"/>
      <c r="I80" s="191"/>
      <c r="J80" s="201">
        <f>BK80</f>
        <v>0</v>
      </c>
      <c r="K80" s="74"/>
      <c r="L80" s="72"/>
      <c r="M80" s="105"/>
      <c r="N80" s="106"/>
      <c r="O80" s="106"/>
      <c r="P80" s="202">
        <f>P81</f>
        <v>0</v>
      </c>
      <c r="Q80" s="106"/>
      <c r="R80" s="202">
        <f>R81</f>
        <v>0</v>
      </c>
      <c r="S80" s="106"/>
      <c r="T80" s="203">
        <f>T81</f>
        <v>0</v>
      </c>
      <c r="AT80" s="24" t="s">
        <v>74</v>
      </c>
      <c r="AU80" s="24" t="s">
        <v>115</v>
      </c>
      <c r="BK80" s="204">
        <f>BK81</f>
        <v>0</v>
      </c>
    </row>
    <row r="81" s="10" customFormat="1" ht="37.44" customHeight="1">
      <c r="B81" s="205"/>
      <c r="C81" s="206"/>
      <c r="D81" s="207" t="s">
        <v>74</v>
      </c>
      <c r="E81" s="208" t="s">
        <v>100</v>
      </c>
      <c r="F81" s="208" t="s">
        <v>842</v>
      </c>
      <c r="G81" s="206"/>
      <c r="H81" s="206"/>
      <c r="I81" s="209"/>
      <c r="J81" s="210">
        <f>BK81</f>
        <v>0</v>
      </c>
      <c r="K81" s="206"/>
      <c r="L81" s="211"/>
      <c r="M81" s="212"/>
      <c r="N81" s="213"/>
      <c r="O81" s="213"/>
      <c r="P81" s="214">
        <f>P82+P84+P86</f>
        <v>0</v>
      </c>
      <c r="Q81" s="213"/>
      <c r="R81" s="214">
        <f>R82+R84+R86</f>
        <v>0</v>
      </c>
      <c r="S81" s="213"/>
      <c r="T81" s="215">
        <f>T82+T84+T86</f>
        <v>0</v>
      </c>
      <c r="AR81" s="216" t="s">
        <v>185</v>
      </c>
      <c r="AT81" s="217" t="s">
        <v>74</v>
      </c>
      <c r="AU81" s="217" t="s">
        <v>75</v>
      </c>
      <c r="AY81" s="216" t="s">
        <v>146</v>
      </c>
      <c r="BK81" s="218">
        <f>BK82+BK84+BK86</f>
        <v>0</v>
      </c>
    </row>
    <row r="82" s="10" customFormat="1" ht="19.92" customHeight="1">
      <c r="B82" s="205"/>
      <c r="C82" s="206"/>
      <c r="D82" s="207" t="s">
        <v>74</v>
      </c>
      <c r="E82" s="219" t="s">
        <v>843</v>
      </c>
      <c r="F82" s="219" t="s">
        <v>844</v>
      </c>
      <c r="G82" s="206"/>
      <c r="H82" s="206"/>
      <c r="I82" s="209"/>
      <c r="J82" s="220">
        <f>BK82</f>
        <v>0</v>
      </c>
      <c r="K82" s="206"/>
      <c r="L82" s="211"/>
      <c r="M82" s="212"/>
      <c r="N82" s="213"/>
      <c r="O82" s="213"/>
      <c r="P82" s="214">
        <f>P83</f>
        <v>0</v>
      </c>
      <c r="Q82" s="213"/>
      <c r="R82" s="214">
        <f>R83</f>
        <v>0</v>
      </c>
      <c r="S82" s="213"/>
      <c r="T82" s="215">
        <f>T83</f>
        <v>0</v>
      </c>
      <c r="AR82" s="216" t="s">
        <v>185</v>
      </c>
      <c r="AT82" s="217" t="s">
        <v>74</v>
      </c>
      <c r="AU82" s="217" t="s">
        <v>83</v>
      </c>
      <c r="AY82" s="216" t="s">
        <v>146</v>
      </c>
      <c r="BK82" s="218">
        <f>BK83</f>
        <v>0</v>
      </c>
    </row>
    <row r="83" s="1" customFormat="1" ht="16.5" customHeight="1">
      <c r="B83" s="46"/>
      <c r="C83" s="221" t="s">
        <v>83</v>
      </c>
      <c r="D83" s="221" t="s">
        <v>149</v>
      </c>
      <c r="E83" s="222" t="s">
        <v>845</v>
      </c>
      <c r="F83" s="223" t="s">
        <v>844</v>
      </c>
      <c r="G83" s="224" t="s">
        <v>846</v>
      </c>
      <c r="H83" s="225">
        <v>1</v>
      </c>
      <c r="I83" s="226"/>
      <c r="J83" s="227">
        <f>ROUND(I83*H83,2)</f>
        <v>0</v>
      </c>
      <c r="K83" s="223" t="s">
        <v>153</v>
      </c>
      <c r="L83" s="72"/>
      <c r="M83" s="228" t="s">
        <v>21</v>
      </c>
      <c r="N83" s="229" t="s">
        <v>46</v>
      </c>
      <c r="O83" s="47"/>
      <c r="P83" s="230">
        <f>O83*H83</f>
        <v>0</v>
      </c>
      <c r="Q83" s="230">
        <v>0</v>
      </c>
      <c r="R83" s="230">
        <f>Q83*H83</f>
        <v>0</v>
      </c>
      <c r="S83" s="230">
        <v>0</v>
      </c>
      <c r="T83" s="231">
        <f>S83*H83</f>
        <v>0</v>
      </c>
      <c r="AR83" s="24" t="s">
        <v>847</v>
      </c>
      <c r="AT83" s="24" t="s">
        <v>149</v>
      </c>
      <c r="AU83" s="24" t="s">
        <v>85</v>
      </c>
      <c r="AY83" s="24" t="s">
        <v>146</v>
      </c>
      <c r="BE83" s="232">
        <f>IF(N83="základní",J83,0)</f>
        <v>0</v>
      </c>
      <c r="BF83" s="232">
        <f>IF(N83="snížená",J83,0)</f>
        <v>0</v>
      </c>
      <c r="BG83" s="232">
        <f>IF(N83="zákl. přenesená",J83,0)</f>
        <v>0</v>
      </c>
      <c r="BH83" s="232">
        <f>IF(N83="sníž. přenesená",J83,0)</f>
        <v>0</v>
      </c>
      <c r="BI83" s="232">
        <f>IF(N83="nulová",J83,0)</f>
        <v>0</v>
      </c>
      <c r="BJ83" s="24" t="s">
        <v>83</v>
      </c>
      <c r="BK83" s="232">
        <f>ROUND(I83*H83,2)</f>
        <v>0</v>
      </c>
      <c r="BL83" s="24" t="s">
        <v>847</v>
      </c>
      <c r="BM83" s="24" t="s">
        <v>848</v>
      </c>
    </row>
    <row r="84" s="10" customFormat="1" ht="29.88" customHeight="1">
      <c r="B84" s="205"/>
      <c r="C84" s="206"/>
      <c r="D84" s="207" t="s">
        <v>74</v>
      </c>
      <c r="E84" s="219" t="s">
        <v>849</v>
      </c>
      <c r="F84" s="219" t="s">
        <v>850</v>
      </c>
      <c r="G84" s="206"/>
      <c r="H84" s="206"/>
      <c r="I84" s="209"/>
      <c r="J84" s="220">
        <f>BK84</f>
        <v>0</v>
      </c>
      <c r="K84" s="206"/>
      <c r="L84" s="211"/>
      <c r="M84" s="212"/>
      <c r="N84" s="213"/>
      <c r="O84" s="213"/>
      <c r="P84" s="214">
        <f>P85</f>
        <v>0</v>
      </c>
      <c r="Q84" s="213"/>
      <c r="R84" s="214">
        <f>R85</f>
        <v>0</v>
      </c>
      <c r="S84" s="213"/>
      <c r="T84" s="215">
        <f>T85</f>
        <v>0</v>
      </c>
      <c r="AR84" s="216" t="s">
        <v>185</v>
      </c>
      <c r="AT84" s="217" t="s">
        <v>74</v>
      </c>
      <c r="AU84" s="217" t="s">
        <v>83</v>
      </c>
      <c r="AY84" s="216" t="s">
        <v>146</v>
      </c>
      <c r="BK84" s="218">
        <f>BK85</f>
        <v>0</v>
      </c>
    </row>
    <row r="85" s="1" customFormat="1" ht="16.5" customHeight="1">
      <c r="B85" s="46"/>
      <c r="C85" s="221" t="s">
        <v>85</v>
      </c>
      <c r="D85" s="221" t="s">
        <v>149</v>
      </c>
      <c r="E85" s="222" t="s">
        <v>851</v>
      </c>
      <c r="F85" s="223" t="s">
        <v>850</v>
      </c>
      <c r="G85" s="224" t="s">
        <v>846</v>
      </c>
      <c r="H85" s="225">
        <v>1</v>
      </c>
      <c r="I85" s="226"/>
      <c r="J85" s="227">
        <f>ROUND(I85*H85,2)</f>
        <v>0</v>
      </c>
      <c r="K85" s="223" t="s">
        <v>153</v>
      </c>
      <c r="L85" s="72"/>
      <c r="M85" s="228" t="s">
        <v>21</v>
      </c>
      <c r="N85" s="229" t="s">
        <v>46</v>
      </c>
      <c r="O85" s="47"/>
      <c r="P85" s="230">
        <f>O85*H85</f>
        <v>0</v>
      </c>
      <c r="Q85" s="230">
        <v>0</v>
      </c>
      <c r="R85" s="230">
        <f>Q85*H85</f>
        <v>0</v>
      </c>
      <c r="S85" s="230">
        <v>0</v>
      </c>
      <c r="T85" s="231">
        <f>S85*H85</f>
        <v>0</v>
      </c>
      <c r="AR85" s="24" t="s">
        <v>847</v>
      </c>
      <c r="AT85" s="24" t="s">
        <v>149</v>
      </c>
      <c r="AU85" s="24" t="s">
        <v>85</v>
      </c>
      <c r="AY85" s="24" t="s">
        <v>146</v>
      </c>
      <c r="BE85" s="232">
        <f>IF(N85="základní",J85,0)</f>
        <v>0</v>
      </c>
      <c r="BF85" s="232">
        <f>IF(N85="snížená",J85,0)</f>
        <v>0</v>
      </c>
      <c r="BG85" s="232">
        <f>IF(N85="zákl. přenesená",J85,0)</f>
        <v>0</v>
      </c>
      <c r="BH85" s="232">
        <f>IF(N85="sníž. přenesená",J85,0)</f>
        <v>0</v>
      </c>
      <c r="BI85" s="232">
        <f>IF(N85="nulová",J85,0)</f>
        <v>0</v>
      </c>
      <c r="BJ85" s="24" t="s">
        <v>83</v>
      </c>
      <c r="BK85" s="232">
        <f>ROUND(I85*H85,2)</f>
        <v>0</v>
      </c>
      <c r="BL85" s="24" t="s">
        <v>847</v>
      </c>
      <c r="BM85" s="24" t="s">
        <v>852</v>
      </c>
    </row>
    <row r="86" s="10" customFormat="1" ht="29.88" customHeight="1">
      <c r="B86" s="205"/>
      <c r="C86" s="206"/>
      <c r="D86" s="207" t="s">
        <v>74</v>
      </c>
      <c r="E86" s="219" t="s">
        <v>853</v>
      </c>
      <c r="F86" s="219" t="s">
        <v>854</v>
      </c>
      <c r="G86" s="206"/>
      <c r="H86" s="206"/>
      <c r="I86" s="209"/>
      <c r="J86" s="220">
        <f>BK86</f>
        <v>0</v>
      </c>
      <c r="K86" s="206"/>
      <c r="L86" s="211"/>
      <c r="M86" s="212"/>
      <c r="N86" s="213"/>
      <c r="O86" s="213"/>
      <c r="P86" s="214">
        <f>P87</f>
        <v>0</v>
      </c>
      <c r="Q86" s="213"/>
      <c r="R86" s="214">
        <f>R87</f>
        <v>0</v>
      </c>
      <c r="S86" s="213"/>
      <c r="T86" s="215">
        <f>T87</f>
        <v>0</v>
      </c>
      <c r="AR86" s="216" t="s">
        <v>185</v>
      </c>
      <c r="AT86" s="217" t="s">
        <v>74</v>
      </c>
      <c r="AU86" s="217" t="s">
        <v>83</v>
      </c>
      <c r="AY86" s="216" t="s">
        <v>146</v>
      </c>
      <c r="BK86" s="218">
        <f>BK87</f>
        <v>0</v>
      </c>
    </row>
    <row r="87" s="1" customFormat="1" ht="16.5" customHeight="1">
      <c r="B87" s="46"/>
      <c r="C87" s="221" t="s">
        <v>169</v>
      </c>
      <c r="D87" s="221" t="s">
        <v>149</v>
      </c>
      <c r="E87" s="222" t="s">
        <v>855</v>
      </c>
      <c r="F87" s="223" t="s">
        <v>854</v>
      </c>
      <c r="G87" s="224" t="s">
        <v>846</v>
      </c>
      <c r="H87" s="225">
        <v>1</v>
      </c>
      <c r="I87" s="226"/>
      <c r="J87" s="227">
        <f>ROUND(I87*H87,2)</f>
        <v>0</v>
      </c>
      <c r="K87" s="223" t="s">
        <v>153</v>
      </c>
      <c r="L87" s="72"/>
      <c r="M87" s="228" t="s">
        <v>21</v>
      </c>
      <c r="N87" s="295" t="s">
        <v>46</v>
      </c>
      <c r="O87" s="293"/>
      <c r="P87" s="296">
        <f>O87*H87</f>
        <v>0</v>
      </c>
      <c r="Q87" s="296">
        <v>0</v>
      </c>
      <c r="R87" s="296">
        <f>Q87*H87</f>
        <v>0</v>
      </c>
      <c r="S87" s="296">
        <v>0</v>
      </c>
      <c r="T87" s="297">
        <f>S87*H87</f>
        <v>0</v>
      </c>
      <c r="AR87" s="24" t="s">
        <v>847</v>
      </c>
      <c r="AT87" s="24" t="s">
        <v>149</v>
      </c>
      <c r="AU87" s="24" t="s">
        <v>85</v>
      </c>
      <c r="AY87" s="24" t="s">
        <v>146</v>
      </c>
      <c r="BE87" s="232">
        <f>IF(N87="základní",J87,0)</f>
        <v>0</v>
      </c>
      <c r="BF87" s="232">
        <f>IF(N87="snížená",J87,0)</f>
        <v>0</v>
      </c>
      <c r="BG87" s="232">
        <f>IF(N87="zákl. přenesená",J87,0)</f>
        <v>0</v>
      </c>
      <c r="BH87" s="232">
        <f>IF(N87="sníž. přenesená",J87,0)</f>
        <v>0</v>
      </c>
      <c r="BI87" s="232">
        <f>IF(N87="nulová",J87,0)</f>
        <v>0</v>
      </c>
      <c r="BJ87" s="24" t="s">
        <v>83</v>
      </c>
      <c r="BK87" s="232">
        <f>ROUND(I87*H87,2)</f>
        <v>0</v>
      </c>
      <c r="BL87" s="24" t="s">
        <v>847</v>
      </c>
      <c r="BM87" s="24" t="s">
        <v>856</v>
      </c>
    </row>
    <row r="88" s="1" customFormat="1" ht="6.96" customHeight="1">
      <c r="B88" s="67"/>
      <c r="C88" s="68"/>
      <c r="D88" s="68"/>
      <c r="E88" s="68"/>
      <c r="F88" s="68"/>
      <c r="G88" s="68"/>
      <c r="H88" s="68"/>
      <c r="I88" s="166"/>
      <c r="J88" s="68"/>
      <c r="K88" s="68"/>
      <c r="L88" s="72"/>
    </row>
  </sheetData>
  <sheetProtection sheet="1" autoFilter="0" formatColumns="0" formatRows="0" objects="1" scenarios="1" spinCount="100000" saltValue="uBDukae8E1RJ/lkR0EKVhIZSvvqmHBUveOK226CrglV4/FUVKq/ulzVPbJ9ehNjVWrzcK9ITVeYVooZRexHZuw==" hashValue="7sUmdQBrLZUPm11PmnOhGKGz7RV7bvFFsqV6v+WkaPmDzW51w+vbrc3VhJimYGaLFe7CAjQ9bwcbaiVrkb2SqQ==" algorithmName="SHA-512" password="CC35"/>
  <autoFilter ref="C79:K87"/>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8" customWidth="1"/>
    <col min="2" max="2" width="1.664063" style="298" customWidth="1"/>
    <col min="3" max="4" width="5" style="298" customWidth="1"/>
    <col min="5" max="5" width="11.67" style="298" customWidth="1"/>
    <col min="6" max="6" width="9.17" style="298" customWidth="1"/>
    <col min="7" max="7" width="5" style="298" customWidth="1"/>
    <col min="8" max="8" width="77.83" style="298" customWidth="1"/>
    <col min="9" max="10" width="20" style="298" customWidth="1"/>
    <col min="11" max="11" width="1.664063" style="298" customWidth="1"/>
  </cols>
  <sheetData>
    <row r="1" ht="37.5" customHeight="1"/>
    <row r="2" ht="7.5" customHeight="1">
      <c r="B2" s="299"/>
      <c r="C2" s="300"/>
      <c r="D2" s="300"/>
      <c r="E2" s="300"/>
      <c r="F2" s="300"/>
      <c r="G2" s="300"/>
      <c r="H2" s="300"/>
      <c r="I2" s="300"/>
      <c r="J2" s="300"/>
      <c r="K2" s="301"/>
    </row>
    <row r="3" s="15" customFormat="1" ht="45" customHeight="1">
      <c r="B3" s="302"/>
      <c r="C3" s="303" t="s">
        <v>857</v>
      </c>
      <c r="D3" s="303"/>
      <c r="E3" s="303"/>
      <c r="F3" s="303"/>
      <c r="G3" s="303"/>
      <c r="H3" s="303"/>
      <c r="I3" s="303"/>
      <c r="J3" s="303"/>
      <c r="K3" s="304"/>
    </row>
    <row r="4" ht="25.5" customHeight="1">
      <c r="B4" s="305"/>
      <c r="C4" s="306" t="s">
        <v>858</v>
      </c>
      <c r="D4" s="306"/>
      <c r="E4" s="306"/>
      <c r="F4" s="306"/>
      <c r="G4" s="306"/>
      <c r="H4" s="306"/>
      <c r="I4" s="306"/>
      <c r="J4" s="306"/>
      <c r="K4" s="307"/>
    </row>
    <row r="5" ht="5.25" customHeight="1">
      <c r="B5" s="305"/>
      <c r="C5" s="308"/>
      <c r="D5" s="308"/>
      <c r="E5" s="308"/>
      <c r="F5" s="308"/>
      <c r="G5" s="308"/>
      <c r="H5" s="308"/>
      <c r="I5" s="308"/>
      <c r="J5" s="308"/>
      <c r="K5" s="307"/>
    </row>
    <row r="6" ht="15" customHeight="1">
      <c r="B6" s="305"/>
      <c r="C6" s="309" t="s">
        <v>859</v>
      </c>
      <c r="D6" s="309"/>
      <c r="E6" s="309"/>
      <c r="F6" s="309"/>
      <c r="G6" s="309"/>
      <c r="H6" s="309"/>
      <c r="I6" s="309"/>
      <c r="J6" s="309"/>
      <c r="K6" s="307"/>
    </row>
    <row r="7" ht="15" customHeight="1">
      <c r="B7" s="310"/>
      <c r="C7" s="309" t="s">
        <v>860</v>
      </c>
      <c r="D7" s="309"/>
      <c r="E7" s="309"/>
      <c r="F7" s="309"/>
      <c r="G7" s="309"/>
      <c r="H7" s="309"/>
      <c r="I7" s="309"/>
      <c r="J7" s="309"/>
      <c r="K7" s="307"/>
    </row>
    <row r="8" ht="12.75" customHeight="1">
      <c r="B8" s="310"/>
      <c r="C8" s="309"/>
      <c r="D8" s="309"/>
      <c r="E8" s="309"/>
      <c r="F8" s="309"/>
      <c r="G8" s="309"/>
      <c r="H8" s="309"/>
      <c r="I8" s="309"/>
      <c r="J8" s="309"/>
      <c r="K8" s="307"/>
    </row>
    <row r="9" ht="15" customHeight="1">
      <c r="B9" s="310"/>
      <c r="C9" s="309" t="s">
        <v>861</v>
      </c>
      <c r="D9" s="309"/>
      <c r="E9" s="309"/>
      <c r="F9" s="309"/>
      <c r="G9" s="309"/>
      <c r="H9" s="309"/>
      <c r="I9" s="309"/>
      <c r="J9" s="309"/>
      <c r="K9" s="307"/>
    </row>
    <row r="10" ht="15" customHeight="1">
      <c r="B10" s="310"/>
      <c r="C10" s="309"/>
      <c r="D10" s="309" t="s">
        <v>862</v>
      </c>
      <c r="E10" s="309"/>
      <c r="F10" s="309"/>
      <c r="G10" s="309"/>
      <c r="H10" s="309"/>
      <c r="I10" s="309"/>
      <c r="J10" s="309"/>
      <c r="K10" s="307"/>
    </row>
    <row r="11" ht="15" customHeight="1">
      <c r="B11" s="310"/>
      <c r="C11" s="311"/>
      <c r="D11" s="309" t="s">
        <v>863</v>
      </c>
      <c r="E11" s="309"/>
      <c r="F11" s="309"/>
      <c r="G11" s="309"/>
      <c r="H11" s="309"/>
      <c r="I11" s="309"/>
      <c r="J11" s="309"/>
      <c r="K11" s="307"/>
    </row>
    <row r="12" ht="12.75" customHeight="1">
      <c r="B12" s="310"/>
      <c r="C12" s="311"/>
      <c r="D12" s="311"/>
      <c r="E12" s="311"/>
      <c r="F12" s="311"/>
      <c r="G12" s="311"/>
      <c r="H12" s="311"/>
      <c r="I12" s="311"/>
      <c r="J12" s="311"/>
      <c r="K12" s="307"/>
    </row>
    <row r="13" ht="15" customHeight="1">
      <c r="B13" s="310"/>
      <c r="C13" s="311"/>
      <c r="D13" s="309" t="s">
        <v>864</v>
      </c>
      <c r="E13" s="309"/>
      <c r="F13" s="309"/>
      <c r="G13" s="309"/>
      <c r="H13" s="309"/>
      <c r="I13" s="309"/>
      <c r="J13" s="309"/>
      <c r="K13" s="307"/>
    </row>
    <row r="14" ht="15" customHeight="1">
      <c r="B14" s="310"/>
      <c r="C14" s="311"/>
      <c r="D14" s="309" t="s">
        <v>865</v>
      </c>
      <c r="E14" s="309"/>
      <c r="F14" s="309"/>
      <c r="G14" s="309"/>
      <c r="H14" s="309"/>
      <c r="I14" s="309"/>
      <c r="J14" s="309"/>
      <c r="K14" s="307"/>
    </row>
    <row r="15" ht="15" customHeight="1">
      <c r="B15" s="310"/>
      <c r="C15" s="311"/>
      <c r="D15" s="309" t="s">
        <v>866</v>
      </c>
      <c r="E15" s="309"/>
      <c r="F15" s="309"/>
      <c r="G15" s="309"/>
      <c r="H15" s="309"/>
      <c r="I15" s="309"/>
      <c r="J15" s="309"/>
      <c r="K15" s="307"/>
    </row>
    <row r="16" ht="15" customHeight="1">
      <c r="B16" s="310"/>
      <c r="C16" s="311"/>
      <c r="D16" s="311"/>
      <c r="E16" s="312" t="s">
        <v>82</v>
      </c>
      <c r="F16" s="309" t="s">
        <v>867</v>
      </c>
      <c r="G16" s="309"/>
      <c r="H16" s="309"/>
      <c r="I16" s="309"/>
      <c r="J16" s="309"/>
      <c r="K16" s="307"/>
    </row>
    <row r="17" ht="15" customHeight="1">
      <c r="B17" s="310"/>
      <c r="C17" s="311"/>
      <c r="D17" s="311"/>
      <c r="E17" s="312" t="s">
        <v>97</v>
      </c>
      <c r="F17" s="309" t="s">
        <v>868</v>
      </c>
      <c r="G17" s="309"/>
      <c r="H17" s="309"/>
      <c r="I17" s="309"/>
      <c r="J17" s="309"/>
      <c r="K17" s="307"/>
    </row>
    <row r="18" ht="15" customHeight="1">
      <c r="B18" s="310"/>
      <c r="C18" s="311"/>
      <c r="D18" s="311"/>
      <c r="E18" s="312" t="s">
        <v>869</v>
      </c>
      <c r="F18" s="309" t="s">
        <v>870</v>
      </c>
      <c r="G18" s="309"/>
      <c r="H18" s="309"/>
      <c r="I18" s="309"/>
      <c r="J18" s="309"/>
      <c r="K18" s="307"/>
    </row>
    <row r="19" ht="15" customHeight="1">
      <c r="B19" s="310"/>
      <c r="C19" s="311"/>
      <c r="D19" s="311"/>
      <c r="E19" s="312" t="s">
        <v>101</v>
      </c>
      <c r="F19" s="309" t="s">
        <v>871</v>
      </c>
      <c r="G19" s="309"/>
      <c r="H19" s="309"/>
      <c r="I19" s="309"/>
      <c r="J19" s="309"/>
      <c r="K19" s="307"/>
    </row>
    <row r="20" ht="15" customHeight="1">
      <c r="B20" s="310"/>
      <c r="C20" s="311"/>
      <c r="D20" s="311"/>
      <c r="E20" s="312" t="s">
        <v>872</v>
      </c>
      <c r="F20" s="309" t="s">
        <v>873</v>
      </c>
      <c r="G20" s="309"/>
      <c r="H20" s="309"/>
      <c r="I20" s="309"/>
      <c r="J20" s="309"/>
      <c r="K20" s="307"/>
    </row>
    <row r="21" ht="15" customHeight="1">
      <c r="B21" s="310"/>
      <c r="C21" s="311"/>
      <c r="D21" s="311"/>
      <c r="E21" s="312" t="s">
        <v>874</v>
      </c>
      <c r="F21" s="309" t="s">
        <v>875</v>
      </c>
      <c r="G21" s="309"/>
      <c r="H21" s="309"/>
      <c r="I21" s="309"/>
      <c r="J21" s="309"/>
      <c r="K21" s="307"/>
    </row>
    <row r="22" ht="12.75" customHeight="1">
      <c r="B22" s="310"/>
      <c r="C22" s="311"/>
      <c r="D22" s="311"/>
      <c r="E22" s="311"/>
      <c r="F22" s="311"/>
      <c r="G22" s="311"/>
      <c r="H22" s="311"/>
      <c r="I22" s="311"/>
      <c r="J22" s="311"/>
      <c r="K22" s="307"/>
    </row>
    <row r="23" ht="15" customHeight="1">
      <c r="B23" s="310"/>
      <c r="C23" s="309" t="s">
        <v>876</v>
      </c>
      <c r="D23" s="309"/>
      <c r="E23" s="309"/>
      <c r="F23" s="309"/>
      <c r="G23" s="309"/>
      <c r="H23" s="309"/>
      <c r="I23" s="309"/>
      <c r="J23" s="309"/>
      <c r="K23" s="307"/>
    </row>
    <row r="24" ht="15" customHeight="1">
      <c r="B24" s="310"/>
      <c r="C24" s="309" t="s">
        <v>877</v>
      </c>
      <c r="D24" s="309"/>
      <c r="E24" s="309"/>
      <c r="F24" s="309"/>
      <c r="G24" s="309"/>
      <c r="H24" s="309"/>
      <c r="I24" s="309"/>
      <c r="J24" s="309"/>
      <c r="K24" s="307"/>
    </row>
    <row r="25" ht="15" customHeight="1">
      <c r="B25" s="310"/>
      <c r="C25" s="309"/>
      <c r="D25" s="309" t="s">
        <v>878</v>
      </c>
      <c r="E25" s="309"/>
      <c r="F25" s="309"/>
      <c r="G25" s="309"/>
      <c r="H25" s="309"/>
      <c r="I25" s="309"/>
      <c r="J25" s="309"/>
      <c r="K25" s="307"/>
    </row>
    <row r="26" ht="15" customHeight="1">
      <c r="B26" s="310"/>
      <c r="C26" s="311"/>
      <c r="D26" s="309" t="s">
        <v>879</v>
      </c>
      <c r="E26" s="309"/>
      <c r="F26" s="309"/>
      <c r="G26" s="309"/>
      <c r="H26" s="309"/>
      <c r="I26" s="309"/>
      <c r="J26" s="309"/>
      <c r="K26" s="307"/>
    </row>
    <row r="27" ht="12.75" customHeight="1">
      <c r="B27" s="310"/>
      <c r="C27" s="311"/>
      <c r="D27" s="311"/>
      <c r="E27" s="311"/>
      <c r="F27" s="311"/>
      <c r="G27" s="311"/>
      <c r="H27" s="311"/>
      <c r="I27" s="311"/>
      <c r="J27" s="311"/>
      <c r="K27" s="307"/>
    </row>
    <row r="28" ht="15" customHeight="1">
      <c r="B28" s="310"/>
      <c r="C28" s="311"/>
      <c r="D28" s="309" t="s">
        <v>880</v>
      </c>
      <c r="E28" s="309"/>
      <c r="F28" s="309"/>
      <c r="G28" s="309"/>
      <c r="H28" s="309"/>
      <c r="I28" s="309"/>
      <c r="J28" s="309"/>
      <c r="K28" s="307"/>
    </row>
    <row r="29" ht="15" customHeight="1">
      <c r="B29" s="310"/>
      <c r="C29" s="311"/>
      <c r="D29" s="309" t="s">
        <v>881</v>
      </c>
      <c r="E29" s="309"/>
      <c r="F29" s="309"/>
      <c r="G29" s="309"/>
      <c r="H29" s="309"/>
      <c r="I29" s="309"/>
      <c r="J29" s="309"/>
      <c r="K29" s="307"/>
    </row>
    <row r="30" ht="12.75" customHeight="1">
      <c r="B30" s="310"/>
      <c r="C30" s="311"/>
      <c r="D30" s="311"/>
      <c r="E30" s="311"/>
      <c r="F30" s="311"/>
      <c r="G30" s="311"/>
      <c r="H30" s="311"/>
      <c r="I30" s="311"/>
      <c r="J30" s="311"/>
      <c r="K30" s="307"/>
    </row>
    <row r="31" ht="15" customHeight="1">
      <c r="B31" s="310"/>
      <c r="C31" s="311"/>
      <c r="D31" s="309" t="s">
        <v>882</v>
      </c>
      <c r="E31" s="309"/>
      <c r="F31" s="309"/>
      <c r="G31" s="309"/>
      <c r="H31" s="309"/>
      <c r="I31" s="309"/>
      <c r="J31" s="309"/>
      <c r="K31" s="307"/>
    </row>
    <row r="32" ht="15" customHeight="1">
      <c r="B32" s="310"/>
      <c r="C32" s="311"/>
      <c r="D32" s="309" t="s">
        <v>883</v>
      </c>
      <c r="E32" s="309"/>
      <c r="F32" s="309"/>
      <c r="G32" s="309"/>
      <c r="H32" s="309"/>
      <c r="I32" s="309"/>
      <c r="J32" s="309"/>
      <c r="K32" s="307"/>
    </row>
    <row r="33" ht="15" customHeight="1">
      <c r="B33" s="310"/>
      <c r="C33" s="311"/>
      <c r="D33" s="309" t="s">
        <v>884</v>
      </c>
      <c r="E33" s="309"/>
      <c r="F33" s="309"/>
      <c r="G33" s="309"/>
      <c r="H33" s="309"/>
      <c r="I33" s="309"/>
      <c r="J33" s="309"/>
      <c r="K33" s="307"/>
    </row>
    <row r="34" ht="15" customHeight="1">
      <c r="B34" s="310"/>
      <c r="C34" s="311"/>
      <c r="D34" s="309"/>
      <c r="E34" s="313" t="s">
        <v>131</v>
      </c>
      <c r="F34" s="309"/>
      <c r="G34" s="309" t="s">
        <v>885</v>
      </c>
      <c r="H34" s="309"/>
      <c r="I34" s="309"/>
      <c r="J34" s="309"/>
      <c r="K34" s="307"/>
    </row>
    <row r="35" ht="30.75" customHeight="1">
      <c r="B35" s="310"/>
      <c r="C35" s="311"/>
      <c r="D35" s="309"/>
      <c r="E35" s="313" t="s">
        <v>886</v>
      </c>
      <c r="F35" s="309"/>
      <c r="G35" s="309" t="s">
        <v>887</v>
      </c>
      <c r="H35" s="309"/>
      <c r="I35" s="309"/>
      <c r="J35" s="309"/>
      <c r="K35" s="307"/>
    </row>
    <row r="36" ht="15" customHeight="1">
      <c r="B36" s="310"/>
      <c r="C36" s="311"/>
      <c r="D36" s="309"/>
      <c r="E36" s="313" t="s">
        <v>56</v>
      </c>
      <c r="F36" s="309"/>
      <c r="G36" s="309" t="s">
        <v>888</v>
      </c>
      <c r="H36" s="309"/>
      <c r="I36" s="309"/>
      <c r="J36" s="309"/>
      <c r="K36" s="307"/>
    </row>
    <row r="37" ht="15" customHeight="1">
      <c r="B37" s="310"/>
      <c r="C37" s="311"/>
      <c r="D37" s="309"/>
      <c r="E37" s="313" t="s">
        <v>132</v>
      </c>
      <c r="F37" s="309"/>
      <c r="G37" s="309" t="s">
        <v>889</v>
      </c>
      <c r="H37" s="309"/>
      <c r="I37" s="309"/>
      <c r="J37" s="309"/>
      <c r="K37" s="307"/>
    </row>
    <row r="38" ht="15" customHeight="1">
      <c r="B38" s="310"/>
      <c r="C38" s="311"/>
      <c r="D38" s="309"/>
      <c r="E38" s="313" t="s">
        <v>133</v>
      </c>
      <c r="F38" s="309"/>
      <c r="G38" s="309" t="s">
        <v>890</v>
      </c>
      <c r="H38" s="309"/>
      <c r="I38" s="309"/>
      <c r="J38" s="309"/>
      <c r="K38" s="307"/>
    </row>
    <row r="39" ht="15" customHeight="1">
      <c r="B39" s="310"/>
      <c r="C39" s="311"/>
      <c r="D39" s="309"/>
      <c r="E39" s="313" t="s">
        <v>134</v>
      </c>
      <c r="F39" s="309"/>
      <c r="G39" s="309" t="s">
        <v>891</v>
      </c>
      <c r="H39" s="309"/>
      <c r="I39" s="309"/>
      <c r="J39" s="309"/>
      <c r="K39" s="307"/>
    </row>
    <row r="40" ht="15" customHeight="1">
      <c r="B40" s="310"/>
      <c r="C40" s="311"/>
      <c r="D40" s="309"/>
      <c r="E40" s="313" t="s">
        <v>892</v>
      </c>
      <c r="F40" s="309"/>
      <c r="G40" s="309" t="s">
        <v>893</v>
      </c>
      <c r="H40" s="309"/>
      <c r="I40" s="309"/>
      <c r="J40" s="309"/>
      <c r="K40" s="307"/>
    </row>
    <row r="41" ht="15" customHeight="1">
      <c r="B41" s="310"/>
      <c r="C41" s="311"/>
      <c r="D41" s="309"/>
      <c r="E41" s="313"/>
      <c r="F41" s="309"/>
      <c r="G41" s="309" t="s">
        <v>894</v>
      </c>
      <c r="H41" s="309"/>
      <c r="I41" s="309"/>
      <c r="J41" s="309"/>
      <c r="K41" s="307"/>
    </row>
    <row r="42" ht="15" customHeight="1">
      <c r="B42" s="310"/>
      <c r="C42" s="311"/>
      <c r="D42" s="309"/>
      <c r="E42" s="313" t="s">
        <v>895</v>
      </c>
      <c r="F42" s="309"/>
      <c r="G42" s="309" t="s">
        <v>896</v>
      </c>
      <c r="H42" s="309"/>
      <c r="I42" s="309"/>
      <c r="J42" s="309"/>
      <c r="K42" s="307"/>
    </row>
    <row r="43" ht="15" customHeight="1">
      <c r="B43" s="310"/>
      <c r="C43" s="311"/>
      <c r="D43" s="309"/>
      <c r="E43" s="313" t="s">
        <v>136</v>
      </c>
      <c r="F43" s="309"/>
      <c r="G43" s="309" t="s">
        <v>897</v>
      </c>
      <c r="H43" s="309"/>
      <c r="I43" s="309"/>
      <c r="J43" s="309"/>
      <c r="K43" s="307"/>
    </row>
    <row r="44" ht="12.75" customHeight="1">
      <c r="B44" s="310"/>
      <c r="C44" s="311"/>
      <c r="D44" s="309"/>
      <c r="E44" s="309"/>
      <c r="F44" s="309"/>
      <c r="G44" s="309"/>
      <c r="H44" s="309"/>
      <c r="I44" s="309"/>
      <c r="J44" s="309"/>
      <c r="K44" s="307"/>
    </row>
    <row r="45" ht="15" customHeight="1">
      <c r="B45" s="310"/>
      <c r="C45" s="311"/>
      <c r="D45" s="309" t="s">
        <v>898</v>
      </c>
      <c r="E45" s="309"/>
      <c r="F45" s="309"/>
      <c r="G45" s="309"/>
      <c r="H45" s="309"/>
      <c r="I45" s="309"/>
      <c r="J45" s="309"/>
      <c r="K45" s="307"/>
    </row>
    <row r="46" ht="15" customHeight="1">
      <c r="B46" s="310"/>
      <c r="C46" s="311"/>
      <c r="D46" s="311"/>
      <c r="E46" s="309" t="s">
        <v>899</v>
      </c>
      <c r="F46" s="309"/>
      <c r="G46" s="309"/>
      <c r="H46" s="309"/>
      <c r="I46" s="309"/>
      <c r="J46" s="309"/>
      <c r="K46" s="307"/>
    </row>
    <row r="47" ht="15" customHeight="1">
      <c r="B47" s="310"/>
      <c r="C47" s="311"/>
      <c r="D47" s="311"/>
      <c r="E47" s="309" t="s">
        <v>900</v>
      </c>
      <c r="F47" s="309"/>
      <c r="G47" s="309"/>
      <c r="H47" s="309"/>
      <c r="I47" s="309"/>
      <c r="J47" s="309"/>
      <c r="K47" s="307"/>
    </row>
    <row r="48" ht="15" customHeight="1">
      <c r="B48" s="310"/>
      <c r="C48" s="311"/>
      <c r="D48" s="311"/>
      <c r="E48" s="309" t="s">
        <v>901</v>
      </c>
      <c r="F48" s="309"/>
      <c r="G48" s="309"/>
      <c r="H48" s="309"/>
      <c r="I48" s="309"/>
      <c r="J48" s="309"/>
      <c r="K48" s="307"/>
    </row>
    <row r="49" ht="15" customHeight="1">
      <c r="B49" s="310"/>
      <c r="C49" s="311"/>
      <c r="D49" s="309" t="s">
        <v>902</v>
      </c>
      <c r="E49" s="309"/>
      <c r="F49" s="309"/>
      <c r="G49" s="309"/>
      <c r="H49" s="309"/>
      <c r="I49" s="309"/>
      <c r="J49" s="309"/>
      <c r="K49" s="307"/>
    </row>
    <row r="50" ht="25.5" customHeight="1">
      <c r="B50" s="305"/>
      <c r="C50" s="306" t="s">
        <v>903</v>
      </c>
      <c r="D50" s="306"/>
      <c r="E50" s="306"/>
      <c r="F50" s="306"/>
      <c r="G50" s="306"/>
      <c r="H50" s="306"/>
      <c r="I50" s="306"/>
      <c r="J50" s="306"/>
      <c r="K50" s="307"/>
    </row>
    <row r="51" ht="5.25" customHeight="1">
      <c r="B51" s="305"/>
      <c r="C51" s="308"/>
      <c r="D51" s="308"/>
      <c r="E51" s="308"/>
      <c r="F51" s="308"/>
      <c r="G51" s="308"/>
      <c r="H51" s="308"/>
      <c r="I51" s="308"/>
      <c r="J51" s="308"/>
      <c r="K51" s="307"/>
    </row>
    <row r="52" ht="15" customHeight="1">
      <c r="B52" s="305"/>
      <c r="C52" s="309" t="s">
        <v>904</v>
      </c>
      <c r="D52" s="309"/>
      <c r="E52" s="309"/>
      <c r="F52" s="309"/>
      <c r="G52" s="309"/>
      <c r="H52" s="309"/>
      <c r="I52" s="309"/>
      <c r="J52" s="309"/>
      <c r="K52" s="307"/>
    </row>
    <row r="53" ht="15" customHeight="1">
      <c r="B53" s="305"/>
      <c r="C53" s="309" t="s">
        <v>905</v>
      </c>
      <c r="D53" s="309"/>
      <c r="E53" s="309"/>
      <c r="F53" s="309"/>
      <c r="G53" s="309"/>
      <c r="H53" s="309"/>
      <c r="I53" s="309"/>
      <c r="J53" s="309"/>
      <c r="K53" s="307"/>
    </row>
    <row r="54" ht="12.75" customHeight="1">
      <c r="B54" s="305"/>
      <c r="C54" s="309"/>
      <c r="D54" s="309"/>
      <c r="E54" s="309"/>
      <c r="F54" s="309"/>
      <c r="G54" s="309"/>
      <c r="H54" s="309"/>
      <c r="I54" s="309"/>
      <c r="J54" s="309"/>
      <c r="K54" s="307"/>
    </row>
    <row r="55" ht="15" customHeight="1">
      <c r="B55" s="305"/>
      <c r="C55" s="309" t="s">
        <v>906</v>
      </c>
      <c r="D55" s="309"/>
      <c r="E55" s="309"/>
      <c r="F55" s="309"/>
      <c r="G55" s="309"/>
      <c r="H55" s="309"/>
      <c r="I55" s="309"/>
      <c r="J55" s="309"/>
      <c r="K55" s="307"/>
    </row>
    <row r="56" ht="15" customHeight="1">
      <c r="B56" s="305"/>
      <c r="C56" s="311"/>
      <c r="D56" s="309" t="s">
        <v>907</v>
      </c>
      <c r="E56" s="309"/>
      <c r="F56" s="309"/>
      <c r="G56" s="309"/>
      <c r="H56" s="309"/>
      <c r="I56" s="309"/>
      <c r="J56" s="309"/>
      <c r="K56" s="307"/>
    </row>
    <row r="57" ht="15" customHeight="1">
      <c r="B57" s="305"/>
      <c r="C57" s="311"/>
      <c r="D57" s="309" t="s">
        <v>908</v>
      </c>
      <c r="E57" s="309"/>
      <c r="F57" s="309"/>
      <c r="G57" s="309"/>
      <c r="H57" s="309"/>
      <c r="I57" s="309"/>
      <c r="J57" s="309"/>
      <c r="K57" s="307"/>
    </row>
    <row r="58" ht="15" customHeight="1">
      <c r="B58" s="305"/>
      <c r="C58" s="311"/>
      <c r="D58" s="309" t="s">
        <v>909</v>
      </c>
      <c r="E58" s="309"/>
      <c r="F58" s="309"/>
      <c r="G58" s="309"/>
      <c r="H58" s="309"/>
      <c r="I58" s="309"/>
      <c r="J58" s="309"/>
      <c r="K58" s="307"/>
    </row>
    <row r="59" ht="15" customHeight="1">
      <c r="B59" s="305"/>
      <c r="C59" s="311"/>
      <c r="D59" s="309" t="s">
        <v>910</v>
      </c>
      <c r="E59" s="309"/>
      <c r="F59" s="309"/>
      <c r="G59" s="309"/>
      <c r="H59" s="309"/>
      <c r="I59" s="309"/>
      <c r="J59" s="309"/>
      <c r="K59" s="307"/>
    </row>
    <row r="60" ht="15" customHeight="1">
      <c r="B60" s="305"/>
      <c r="C60" s="311"/>
      <c r="D60" s="314" t="s">
        <v>911</v>
      </c>
      <c r="E60" s="314"/>
      <c r="F60" s="314"/>
      <c r="G60" s="314"/>
      <c r="H60" s="314"/>
      <c r="I60" s="314"/>
      <c r="J60" s="314"/>
      <c r="K60" s="307"/>
    </row>
    <row r="61" ht="15" customHeight="1">
      <c r="B61" s="305"/>
      <c r="C61" s="311"/>
      <c r="D61" s="309" t="s">
        <v>912</v>
      </c>
      <c r="E61" s="309"/>
      <c r="F61" s="309"/>
      <c r="G61" s="309"/>
      <c r="H61" s="309"/>
      <c r="I61" s="309"/>
      <c r="J61" s="309"/>
      <c r="K61" s="307"/>
    </row>
    <row r="62" ht="12.75" customHeight="1">
      <c r="B62" s="305"/>
      <c r="C62" s="311"/>
      <c r="D62" s="311"/>
      <c r="E62" s="315"/>
      <c r="F62" s="311"/>
      <c r="G62" s="311"/>
      <c r="H62" s="311"/>
      <c r="I62" s="311"/>
      <c r="J62" s="311"/>
      <c r="K62" s="307"/>
    </row>
    <row r="63" ht="15" customHeight="1">
      <c r="B63" s="305"/>
      <c r="C63" s="311"/>
      <c r="D63" s="309" t="s">
        <v>913</v>
      </c>
      <c r="E63" s="309"/>
      <c r="F63" s="309"/>
      <c r="G63" s="309"/>
      <c r="H63" s="309"/>
      <c r="I63" s="309"/>
      <c r="J63" s="309"/>
      <c r="K63" s="307"/>
    </row>
    <row r="64" ht="15" customHeight="1">
      <c r="B64" s="305"/>
      <c r="C64" s="311"/>
      <c r="D64" s="314" t="s">
        <v>914</v>
      </c>
      <c r="E64" s="314"/>
      <c r="F64" s="314"/>
      <c r="G64" s="314"/>
      <c r="H64" s="314"/>
      <c r="I64" s="314"/>
      <c r="J64" s="314"/>
      <c r="K64" s="307"/>
    </row>
    <row r="65" ht="15" customHeight="1">
      <c r="B65" s="305"/>
      <c r="C65" s="311"/>
      <c r="D65" s="309" t="s">
        <v>915</v>
      </c>
      <c r="E65" s="309"/>
      <c r="F65" s="309"/>
      <c r="G65" s="309"/>
      <c r="H65" s="309"/>
      <c r="I65" s="309"/>
      <c r="J65" s="309"/>
      <c r="K65" s="307"/>
    </row>
    <row r="66" ht="15" customHeight="1">
      <c r="B66" s="305"/>
      <c r="C66" s="311"/>
      <c r="D66" s="309" t="s">
        <v>916</v>
      </c>
      <c r="E66" s="309"/>
      <c r="F66" s="309"/>
      <c r="G66" s="309"/>
      <c r="H66" s="309"/>
      <c r="I66" s="309"/>
      <c r="J66" s="309"/>
      <c r="K66" s="307"/>
    </row>
    <row r="67" ht="15" customHeight="1">
      <c r="B67" s="305"/>
      <c r="C67" s="311"/>
      <c r="D67" s="309" t="s">
        <v>917</v>
      </c>
      <c r="E67" s="309"/>
      <c r="F67" s="309"/>
      <c r="G67" s="309"/>
      <c r="H67" s="309"/>
      <c r="I67" s="309"/>
      <c r="J67" s="309"/>
      <c r="K67" s="307"/>
    </row>
    <row r="68" ht="15" customHeight="1">
      <c r="B68" s="305"/>
      <c r="C68" s="311"/>
      <c r="D68" s="309" t="s">
        <v>918</v>
      </c>
      <c r="E68" s="309"/>
      <c r="F68" s="309"/>
      <c r="G68" s="309"/>
      <c r="H68" s="309"/>
      <c r="I68" s="309"/>
      <c r="J68" s="309"/>
      <c r="K68" s="307"/>
    </row>
    <row r="69" ht="12.75" customHeight="1">
      <c r="B69" s="316"/>
      <c r="C69" s="317"/>
      <c r="D69" s="317"/>
      <c r="E69" s="317"/>
      <c r="F69" s="317"/>
      <c r="G69" s="317"/>
      <c r="H69" s="317"/>
      <c r="I69" s="317"/>
      <c r="J69" s="317"/>
      <c r="K69" s="318"/>
    </row>
    <row r="70" ht="18.75" customHeight="1">
      <c r="B70" s="319"/>
      <c r="C70" s="319"/>
      <c r="D70" s="319"/>
      <c r="E70" s="319"/>
      <c r="F70" s="319"/>
      <c r="G70" s="319"/>
      <c r="H70" s="319"/>
      <c r="I70" s="319"/>
      <c r="J70" s="319"/>
      <c r="K70" s="320"/>
    </row>
    <row r="71" ht="18.75" customHeight="1">
      <c r="B71" s="320"/>
      <c r="C71" s="320"/>
      <c r="D71" s="320"/>
      <c r="E71" s="320"/>
      <c r="F71" s="320"/>
      <c r="G71" s="320"/>
      <c r="H71" s="320"/>
      <c r="I71" s="320"/>
      <c r="J71" s="320"/>
      <c r="K71" s="320"/>
    </row>
    <row r="72" ht="7.5" customHeight="1">
      <c r="B72" s="321"/>
      <c r="C72" s="322"/>
      <c r="D72" s="322"/>
      <c r="E72" s="322"/>
      <c r="F72" s="322"/>
      <c r="G72" s="322"/>
      <c r="H72" s="322"/>
      <c r="I72" s="322"/>
      <c r="J72" s="322"/>
      <c r="K72" s="323"/>
    </row>
    <row r="73" ht="45" customHeight="1">
      <c r="B73" s="324"/>
      <c r="C73" s="325" t="s">
        <v>107</v>
      </c>
      <c r="D73" s="325"/>
      <c r="E73" s="325"/>
      <c r="F73" s="325"/>
      <c r="G73" s="325"/>
      <c r="H73" s="325"/>
      <c r="I73" s="325"/>
      <c r="J73" s="325"/>
      <c r="K73" s="326"/>
    </row>
    <row r="74" ht="17.25" customHeight="1">
      <c r="B74" s="324"/>
      <c r="C74" s="327" t="s">
        <v>919</v>
      </c>
      <c r="D74" s="327"/>
      <c r="E74" s="327"/>
      <c r="F74" s="327" t="s">
        <v>920</v>
      </c>
      <c r="G74" s="328"/>
      <c r="H74" s="327" t="s">
        <v>132</v>
      </c>
      <c r="I74" s="327" t="s">
        <v>60</v>
      </c>
      <c r="J74" s="327" t="s">
        <v>921</v>
      </c>
      <c r="K74" s="326"/>
    </row>
    <row r="75" ht="17.25" customHeight="1">
      <c r="B75" s="324"/>
      <c r="C75" s="329" t="s">
        <v>922</v>
      </c>
      <c r="D75" s="329"/>
      <c r="E75" s="329"/>
      <c r="F75" s="330" t="s">
        <v>923</v>
      </c>
      <c r="G75" s="331"/>
      <c r="H75" s="329"/>
      <c r="I75" s="329"/>
      <c r="J75" s="329" t="s">
        <v>924</v>
      </c>
      <c r="K75" s="326"/>
    </row>
    <row r="76" ht="5.25" customHeight="1">
      <c r="B76" s="324"/>
      <c r="C76" s="332"/>
      <c r="D76" s="332"/>
      <c r="E76" s="332"/>
      <c r="F76" s="332"/>
      <c r="G76" s="333"/>
      <c r="H76" s="332"/>
      <c r="I76" s="332"/>
      <c r="J76" s="332"/>
      <c r="K76" s="326"/>
    </row>
    <row r="77" ht="15" customHeight="1">
      <c r="B77" s="324"/>
      <c r="C77" s="313" t="s">
        <v>56</v>
      </c>
      <c r="D77" s="332"/>
      <c r="E77" s="332"/>
      <c r="F77" s="334" t="s">
        <v>925</v>
      </c>
      <c r="G77" s="333"/>
      <c r="H77" s="313" t="s">
        <v>926</v>
      </c>
      <c r="I77" s="313" t="s">
        <v>927</v>
      </c>
      <c r="J77" s="313">
        <v>20</v>
      </c>
      <c r="K77" s="326"/>
    </row>
    <row r="78" ht="15" customHeight="1">
      <c r="B78" s="324"/>
      <c r="C78" s="313" t="s">
        <v>928</v>
      </c>
      <c r="D78" s="313"/>
      <c r="E78" s="313"/>
      <c r="F78" s="334" t="s">
        <v>925</v>
      </c>
      <c r="G78" s="333"/>
      <c r="H78" s="313" t="s">
        <v>929</v>
      </c>
      <c r="I78" s="313" t="s">
        <v>927</v>
      </c>
      <c r="J78" s="313">
        <v>120</v>
      </c>
      <c r="K78" s="326"/>
    </row>
    <row r="79" ht="15" customHeight="1">
      <c r="B79" s="335"/>
      <c r="C79" s="313" t="s">
        <v>930</v>
      </c>
      <c r="D79" s="313"/>
      <c r="E79" s="313"/>
      <c r="F79" s="334" t="s">
        <v>931</v>
      </c>
      <c r="G79" s="333"/>
      <c r="H79" s="313" t="s">
        <v>932</v>
      </c>
      <c r="I79" s="313" t="s">
        <v>927</v>
      </c>
      <c r="J79" s="313">
        <v>50</v>
      </c>
      <c r="K79" s="326"/>
    </row>
    <row r="80" ht="15" customHeight="1">
      <c r="B80" s="335"/>
      <c r="C80" s="313" t="s">
        <v>933</v>
      </c>
      <c r="D80" s="313"/>
      <c r="E80" s="313"/>
      <c r="F80" s="334" t="s">
        <v>925</v>
      </c>
      <c r="G80" s="333"/>
      <c r="H80" s="313" t="s">
        <v>934</v>
      </c>
      <c r="I80" s="313" t="s">
        <v>935</v>
      </c>
      <c r="J80" s="313"/>
      <c r="K80" s="326"/>
    </row>
    <row r="81" ht="15" customHeight="1">
      <c r="B81" s="335"/>
      <c r="C81" s="336" t="s">
        <v>936</v>
      </c>
      <c r="D81" s="336"/>
      <c r="E81" s="336"/>
      <c r="F81" s="337" t="s">
        <v>931</v>
      </c>
      <c r="G81" s="336"/>
      <c r="H81" s="336" t="s">
        <v>937</v>
      </c>
      <c r="I81" s="336" t="s">
        <v>927</v>
      </c>
      <c r="J81" s="336">
        <v>15</v>
      </c>
      <c r="K81" s="326"/>
    </row>
    <row r="82" ht="15" customHeight="1">
      <c r="B82" s="335"/>
      <c r="C82" s="336" t="s">
        <v>938</v>
      </c>
      <c r="D82" s="336"/>
      <c r="E82" s="336"/>
      <c r="F82" s="337" t="s">
        <v>931</v>
      </c>
      <c r="G82" s="336"/>
      <c r="H82" s="336" t="s">
        <v>939</v>
      </c>
      <c r="I82" s="336" t="s">
        <v>927</v>
      </c>
      <c r="J82" s="336">
        <v>15</v>
      </c>
      <c r="K82" s="326"/>
    </row>
    <row r="83" ht="15" customHeight="1">
      <c r="B83" s="335"/>
      <c r="C83" s="336" t="s">
        <v>940</v>
      </c>
      <c r="D83" s="336"/>
      <c r="E83" s="336"/>
      <c r="F83" s="337" t="s">
        <v>931</v>
      </c>
      <c r="G83" s="336"/>
      <c r="H83" s="336" t="s">
        <v>941</v>
      </c>
      <c r="I83" s="336" t="s">
        <v>927</v>
      </c>
      <c r="J83" s="336">
        <v>20</v>
      </c>
      <c r="K83" s="326"/>
    </row>
    <row r="84" ht="15" customHeight="1">
      <c r="B84" s="335"/>
      <c r="C84" s="336" t="s">
        <v>942</v>
      </c>
      <c r="D84" s="336"/>
      <c r="E84" s="336"/>
      <c r="F84" s="337" t="s">
        <v>931</v>
      </c>
      <c r="G84" s="336"/>
      <c r="H84" s="336" t="s">
        <v>943</v>
      </c>
      <c r="I84" s="336" t="s">
        <v>927</v>
      </c>
      <c r="J84" s="336">
        <v>20</v>
      </c>
      <c r="K84" s="326"/>
    </row>
    <row r="85" ht="15" customHeight="1">
      <c r="B85" s="335"/>
      <c r="C85" s="313" t="s">
        <v>944</v>
      </c>
      <c r="D85" s="313"/>
      <c r="E85" s="313"/>
      <c r="F85" s="334" t="s">
        <v>931</v>
      </c>
      <c r="G85" s="333"/>
      <c r="H85" s="313" t="s">
        <v>945</v>
      </c>
      <c r="I85" s="313" t="s">
        <v>927</v>
      </c>
      <c r="J85" s="313">
        <v>50</v>
      </c>
      <c r="K85" s="326"/>
    </row>
    <row r="86" ht="15" customHeight="1">
      <c r="B86" s="335"/>
      <c r="C86" s="313" t="s">
        <v>946</v>
      </c>
      <c r="D86" s="313"/>
      <c r="E86" s="313"/>
      <c r="F86" s="334" t="s">
        <v>931</v>
      </c>
      <c r="G86" s="333"/>
      <c r="H86" s="313" t="s">
        <v>947</v>
      </c>
      <c r="I86" s="313" t="s">
        <v>927</v>
      </c>
      <c r="J86" s="313">
        <v>20</v>
      </c>
      <c r="K86" s="326"/>
    </row>
    <row r="87" ht="15" customHeight="1">
      <c r="B87" s="335"/>
      <c r="C87" s="313" t="s">
        <v>948</v>
      </c>
      <c r="D87" s="313"/>
      <c r="E87" s="313"/>
      <c r="F87" s="334" t="s">
        <v>931</v>
      </c>
      <c r="G87" s="333"/>
      <c r="H87" s="313" t="s">
        <v>949</v>
      </c>
      <c r="I87" s="313" t="s">
        <v>927</v>
      </c>
      <c r="J87" s="313">
        <v>20</v>
      </c>
      <c r="K87" s="326"/>
    </row>
    <row r="88" ht="15" customHeight="1">
      <c r="B88" s="335"/>
      <c r="C88" s="313" t="s">
        <v>950</v>
      </c>
      <c r="D88" s="313"/>
      <c r="E88" s="313"/>
      <c r="F88" s="334" t="s">
        <v>931</v>
      </c>
      <c r="G88" s="333"/>
      <c r="H88" s="313" t="s">
        <v>951</v>
      </c>
      <c r="I88" s="313" t="s">
        <v>927</v>
      </c>
      <c r="J88" s="313">
        <v>50</v>
      </c>
      <c r="K88" s="326"/>
    </row>
    <row r="89" ht="15" customHeight="1">
      <c r="B89" s="335"/>
      <c r="C89" s="313" t="s">
        <v>952</v>
      </c>
      <c r="D89" s="313"/>
      <c r="E89" s="313"/>
      <c r="F89" s="334" t="s">
        <v>931</v>
      </c>
      <c r="G89" s="333"/>
      <c r="H89" s="313" t="s">
        <v>952</v>
      </c>
      <c r="I89" s="313" t="s">
        <v>927</v>
      </c>
      <c r="J89" s="313">
        <v>50</v>
      </c>
      <c r="K89" s="326"/>
    </row>
    <row r="90" ht="15" customHeight="1">
      <c r="B90" s="335"/>
      <c r="C90" s="313" t="s">
        <v>137</v>
      </c>
      <c r="D90" s="313"/>
      <c r="E90" s="313"/>
      <c r="F90" s="334" t="s">
        <v>931</v>
      </c>
      <c r="G90" s="333"/>
      <c r="H90" s="313" t="s">
        <v>953</v>
      </c>
      <c r="I90" s="313" t="s">
        <v>927</v>
      </c>
      <c r="J90" s="313">
        <v>255</v>
      </c>
      <c r="K90" s="326"/>
    </row>
    <row r="91" ht="15" customHeight="1">
      <c r="B91" s="335"/>
      <c r="C91" s="313" t="s">
        <v>954</v>
      </c>
      <c r="D91" s="313"/>
      <c r="E91" s="313"/>
      <c r="F91" s="334" t="s">
        <v>925</v>
      </c>
      <c r="G91" s="333"/>
      <c r="H91" s="313" t="s">
        <v>955</v>
      </c>
      <c r="I91" s="313" t="s">
        <v>956</v>
      </c>
      <c r="J91" s="313"/>
      <c r="K91" s="326"/>
    </row>
    <row r="92" ht="15" customHeight="1">
      <c r="B92" s="335"/>
      <c r="C92" s="313" t="s">
        <v>957</v>
      </c>
      <c r="D92" s="313"/>
      <c r="E92" s="313"/>
      <c r="F92" s="334" t="s">
        <v>925</v>
      </c>
      <c r="G92" s="333"/>
      <c r="H92" s="313" t="s">
        <v>958</v>
      </c>
      <c r="I92" s="313" t="s">
        <v>959</v>
      </c>
      <c r="J92" s="313"/>
      <c r="K92" s="326"/>
    </row>
    <row r="93" ht="15" customHeight="1">
      <c r="B93" s="335"/>
      <c r="C93" s="313" t="s">
        <v>960</v>
      </c>
      <c r="D93" s="313"/>
      <c r="E93" s="313"/>
      <c r="F93" s="334" t="s">
        <v>925</v>
      </c>
      <c r="G93" s="333"/>
      <c r="H93" s="313" t="s">
        <v>960</v>
      </c>
      <c r="I93" s="313" t="s">
        <v>959</v>
      </c>
      <c r="J93" s="313"/>
      <c r="K93" s="326"/>
    </row>
    <row r="94" ht="15" customHeight="1">
      <c r="B94" s="335"/>
      <c r="C94" s="313" t="s">
        <v>41</v>
      </c>
      <c r="D94" s="313"/>
      <c r="E94" s="313"/>
      <c r="F94" s="334" t="s">
        <v>925</v>
      </c>
      <c r="G94" s="333"/>
      <c r="H94" s="313" t="s">
        <v>961</v>
      </c>
      <c r="I94" s="313" t="s">
        <v>959</v>
      </c>
      <c r="J94" s="313"/>
      <c r="K94" s="326"/>
    </row>
    <row r="95" ht="15" customHeight="1">
      <c r="B95" s="335"/>
      <c r="C95" s="313" t="s">
        <v>51</v>
      </c>
      <c r="D95" s="313"/>
      <c r="E95" s="313"/>
      <c r="F95" s="334" t="s">
        <v>925</v>
      </c>
      <c r="G95" s="333"/>
      <c r="H95" s="313" t="s">
        <v>962</v>
      </c>
      <c r="I95" s="313" t="s">
        <v>959</v>
      </c>
      <c r="J95" s="313"/>
      <c r="K95" s="326"/>
    </row>
    <row r="96" ht="15" customHeight="1">
      <c r="B96" s="338"/>
      <c r="C96" s="339"/>
      <c r="D96" s="339"/>
      <c r="E96" s="339"/>
      <c r="F96" s="339"/>
      <c r="G96" s="339"/>
      <c r="H96" s="339"/>
      <c r="I96" s="339"/>
      <c r="J96" s="339"/>
      <c r="K96" s="340"/>
    </row>
    <row r="97" ht="18.75" customHeight="1">
      <c r="B97" s="341"/>
      <c r="C97" s="342"/>
      <c r="D97" s="342"/>
      <c r="E97" s="342"/>
      <c r="F97" s="342"/>
      <c r="G97" s="342"/>
      <c r="H97" s="342"/>
      <c r="I97" s="342"/>
      <c r="J97" s="342"/>
      <c r="K97" s="341"/>
    </row>
    <row r="98" ht="18.75" customHeight="1">
      <c r="B98" s="320"/>
      <c r="C98" s="320"/>
      <c r="D98" s="320"/>
      <c r="E98" s="320"/>
      <c r="F98" s="320"/>
      <c r="G98" s="320"/>
      <c r="H98" s="320"/>
      <c r="I98" s="320"/>
      <c r="J98" s="320"/>
      <c r="K98" s="320"/>
    </row>
    <row r="99" ht="7.5" customHeight="1">
      <c r="B99" s="321"/>
      <c r="C99" s="322"/>
      <c r="D99" s="322"/>
      <c r="E99" s="322"/>
      <c r="F99" s="322"/>
      <c r="G99" s="322"/>
      <c r="H99" s="322"/>
      <c r="I99" s="322"/>
      <c r="J99" s="322"/>
      <c r="K99" s="323"/>
    </row>
    <row r="100" ht="45" customHeight="1">
      <c r="B100" s="324"/>
      <c r="C100" s="325" t="s">
        <v>963</v>
      </c>
      <c r="D100" s="325"/>
      <c r="E100" s="325"/>
      <c r="F100" s="325"/>
      <c r="G100" s="325"/>
      <c r="H100" s="325"/>
      <c r="I100" s="325"/>
      <c r="J100" s="325"/>
      <c r="K100" s="326"/>
    </row>
    <row r="101" ht="17.25" customHeight="1">
      <c r="B101" s="324"/>
      <c r="C101" s="327" t="s">
        <v>919</v>
      </c>
      <c r="D101" s="327"/>
      <c r="E101" s="327"/>
      <c r="F101" s="327" t="s">
        <v>920</v>
      </c>
      <c r="G101" s="328"/>
      <c r="H101" s="327" t="s">
        <v>132</v>
      </c>
      <c r="I101" s="327" t="s">
        <v>60</v>
      </c>
      <c r="J101" s="327" t="s">
        <v>921</v>
      </c>
      <c r="K101" s="326"/>
    </row>
    <row r="102" ht="17.25" customHeight="1">
      <c r="B102" s="324"/>
      <c r="C102" s="329" t="s">
        <v>922</v>
      </c>
      <c r="D102" s="329"/>
      <c r="E102" s="329"/>
      <c r="F102" s="330" t="s">
        <v>923</v>
      </c>
      <c r="G102" s="331"/>
      <c r="H102" s="329"/>
      <c r="I102" s="329"/>
      <c r="J102" s="329" t="s">
        <v>924</v>
      </c>
      <c r="K102" s="326"/>
    </row>
    <row r="103" ht="5.25" customHeight="1">
      <c r="B103" s="324"/>
      <c r="C103" s="327"/>
      <c r="D103" s="327"/>
      <c r="E103" s="327"/>
      <c r="F103" s="327"/>
      <c r="G103" s="343"/>
      <c r="H103" s="327"/>
      <c r="I103" s="327"/>
      <c r="J103" s="327"/>
      <c r="K103" s="326"/>
    </row>
    <row r="104" ht="15" customHeight="1">
      <c r="B104" s="324"/>
      <c r="C104" s="313" t="s">
        <v>56</v>
      </c>
      <c r="D104" s="332"/>
      <c r="E104" s="332"/>
      <c r="F104" s="334" t="s">
        <v>925</v>
      </c>
      <c r="G104" s="343"/>
      <c r="H104" s="313" t="s">
        <v>964</v>
      </c>
      <c r="I104" s="313" t="s">
        <v>927</v>
      </c>
      <c r="J104" s="313">
        <v>20</v>
      </c>
      <c r="K104" s="326"/>
    </row>
    <row r="105" ht="15" customHeight="1">
      <c r="B105" s="324"/>
      <c r="C105" s="313" t="s">
        <v>928</v>
      </c>
      <c r="D105" s="313"/>
      <c r="E105" s="313"/>
      <c r="F105" s="334" t="s">
        <v>925</v>
      </c>
      <c r="G105" s="313"/>
      <c r="H105" s="313" t="s">
        <v>964</v>
      </c>
      <c r="I105" s="313" t="s">
        <v>927</v>
      </c>
      <c r="J105" s="313">
        <v>120</v>
      </c>
      <c r="K105" s="326"/>
    </row>
    <row r="106" ht="15" customHeight="1">
      <c r="B106" s="335"/>
      <c r="C106" s="313" t="s">
        <v>930</v>
      </c>
      <c r="D106" s="313"/>
      <c r="E106" s="313"/>
      <c r="F106" s="334" t="s">
        <v>931</v>
      </c>
      <c r="G106" s="313"/>
      <c r="H106" s="313" t="s">
        <v>964</v>
      </c>
      <c r="I106" s="313" t="s">
        <v>927</v>
      </c>
      <c r="J106" s="313">
        <v>50</v>
      </c>
      <c r="K106" s="326"/>
    </row>
    <row r="107" ht="15" customHeight="1">
      <c r="B107" s="335"/>
      <c r="C107" s="313" t="s">
        <v>933</v>
      </c>
      <c r="D107" s="313"/>
      <c r="E107" s="313"/>
      <c r="F107" s="334" t="s">
        <v>925</v>
      </c>
      <c r="G107" s="313"/>
      <c r="H107" s="313" t="s">
        <v>964</v>
      </c>
      <c r="I107" s="313" t="s">
        <v>935</v>
      </c>
      <c r="J107" s="313"/>
      <c r="K107" s="326"/>
    </row>
    <row r="108" ht="15" customHeight="1">
      <c r="B108" s="335"/>
      <c r="C108" s="313" t="s">
        <v>944</v>
      </c>
      <c r="D108" s="313"/>
      <c r="E108" s="313"/>
      <c r="F108" s="334" t="s">
        <v>931</v>
      </c>
      <c r="G108" s="313"/>
      <c r="H108" s="313" t="s">
        <v>964</v>
      </c>
      <c r="I108" s="313" t="s">
        <v>927</v>
      </c>
      <c r="J108" s="313">
        <v>50</v>
      </c>
      <c r="K108" s="326"/>
    </row>
    <row r="109" ht="15" customHeight="1">
      <c r="B109" s="335"/>
      <c r="C109" s="313" t="s">
        <v>952</v>
      </c>
      <c r="D109" s="313"/>
      <c r="E109" s="313"/>
      <c r="F109" s="334" t="s">
        <v>931</v>
      </c>
      <c r="G109" s="313"/>
      <c r="H109" s="313" t="s">
        <v>964</v>
      </c>
      <c r="I109" s="313" t="s">
        <v>927</v>
      </c>
      <c r="J109" s="313">
        <v>50</v>
      </c>
      <c r="K109" s="326"/>
    </row>
    <row r="110" ht="15" customHeight="1">
      <c r="B110" s="335"/>
      <c r="C110" s="313" t="s">
        <v>950</v>
      </c>
      <c r="D110" s="313"/>
      <c r="E110" s="313"/>
      <c r="F110" s="334" t="s">
        <v>931</v>
      </c>
      <c r="G110" s="313"/>
      <c r="H110" s="313" t="s">
        <v>964</v>
      </c>
      <c r="I110" s="313" t="s">
        <v>927</v>
      </c>
      <c r="J110" s="313">
        <v>50</v>
      </c>
      <c r="K110" s="326"/>
    </row>
    <row r="111" ht="15" customHeight="1">
      <c r="B111" s="335"/>
      <c r="C111" s="313" t="s">
        <v>56</v>
      </c>
      <c r="D111" s="313"/>
      <c r="E111" s="313"/>
      <c r="F111" s="334" t="s">
        <v>925</v>
      </c>
      <c r="G111" s="313"/>
      <c r="H111" s="313" t="s">
        <v>965</v>
      </c>
      <c r="I111" s="313" t="s">
        <v>927</v>
      </c>
      <c r="J111" s="313">
        <v>20</v>
      </c>
      <c r="K111" s="326"/>
    </row>
    <row r="112" ht="15" customHeight="1">
      <c r="B112" s="335"/>
      <c r="C112" s="313" t="s">
        <v>966</v>
      </c>
      <c r="D112" s="313"/>
      <c r="E112" s="313"/>
      <c r="F112" s="334" t="s">
        <v>925</v>
      </c>
      <c r="G112" s="313"/>
      <c r="H112" s="313" t="s">
        <v>967</v>
      </c>
      <c r="I112" s="313" t="s">
        <v>927</v>
      </c>
      <c r="J112" s="313">
        <v>120</v>
      </c>
      <c r="K112" s="326"/>
    </row>
    <row r="113" ht="15" customHeight="1">
      <c r="B113" s="335"/>
      <c r="C113" s="313" t="s">
        <v>41</v>
      </c>
      <c r="D113" s="313"/>
      <c r="E113" s="313"/>
      <c r="F113" s="334" t="s">
        <v>925</v>
      </c>
      <c r="G113" s="313"/>
      <c r="H113" s="313" t="s">
        <v>968</v>
      </c>
      <c r="I113" s="313" t="s">
        <v>959</v>
      </c>
      <c r="J113" s="313"/>
      <c r="K113" s="326"/>
    </row>
    <row r="114" ht="15" customHeight="1">
      <c r="B114" s="335"/>
      <c r="C114" s="313" t="s">
        <v>51</v>
      </c>
      <c r="D114" s="313"/>
      <c r="E114" s="313"/>
      <c r="F114" s="334" t="s">
        <v>925</v>
      </c>
      <c r="G114" s="313"/>
      <c r="H114" s="313" t="s">
        <v>969</v>
      </c>
      <c r="I114" s="313" t="s">
        <v>959</v>
      </c>
      <c r="J114" s="313"/>
      <c r="K114" s="326"/>
    </row>
    <row r="115" ht="15" customHeight="1">
      <c r="B115" s="335"/>
      <c r="C115" s="313" t="s">
        <v>60</v>
      </c>
      <c r="D115" s="313"/>
      <c r="E115" s="313"/>
      <c r="F115" s="334" t="s">
        <v>925</v>
      </c>
      <c r="G115" s="313"/>
      <c r="H115" s="313" t="s">
        <v>970</v>
      </c>
      <c r="I115" s="313" t="s">
        <v>971</v>
      </c>
      <c r="J115" s="313"/>
      <c r="K115" s="326"/>
    </row>
    <row r="116" ht="15" customHeight="1">
      <c r="B116" s="338"/>
      <c r="C116" s="344"/>
      <c r="D116" s="344"/>
      <c r="E116" s="344"/>
      <c r="F116" s="344"/>
      <c r="G116" s="344"/>
      <c r="H116" s="344"/>
      <c r="I116" s="344"/>
      <c r="J116" s="344"/>
      <c r="K116" s="340"/>
    </row>
    <row r="117" ht="18.75" customHeight="1">
      <c r="B117" s="345"/>
      <c r="C117" s="309"/>
      <c r="D117" s="309"/>
      <c r="E117" s="309"/>
      <c r="F117" s="346"/>
      <c r="G117" s="309"/>
      <c r="H117" s="309"/>
      <c r="I117" s="309"/>
      <c r="J117" s="309"/>
      <c r="K117" s="345"/>
    </row>
    <row r="118" ht="18.75" customHeight="1">
      <c r="B118" s="320"/>
      <c r="C118" s="320"/>
      <c r="D118" s="320"/>
      <c r="E118" s="320"/>
      <c r="F118" s="320"/>
      <c r="G118" s="320"/>
      <c r="H118" s="320"/>
      <c r="I118" s="320"/>
      <c r="J118" s="320"/>
      <c r="K118" s="320"/>
    </row>
    <row r="119" ht="7.5" customHeight="1">
      <c r="B119" s="347"/>
      <c r="C119" s="348"/>
      <c r="D119" s="348"/>
      <c r="E119" s="348"/>
      <c r="F119" s="348"/>
      <c r="G119" s="348"/>
      <c r="H119" s="348"/>
      <c r="I119" s="348"/>
      <c r="J119" s="348"/>
      <c r="K119" s="349"/>
    </row>
    <row r="120" ht="45" customHeight="1">
      <c r="B120" s="350"/>
      <c r="C120" s="303" t="s">
        <v>972</v>
      </c>
      <c r="D120" s="303"/>
      <c r="E120" s="303"/>
      <c r="F120" s="303"/>
      <c r="G120" s="303"/>
      <c r="H120" s="303"/>
      <c r="I120" s="303"/>
      <c r="J120" s="303"/>
      <c r="K120" s="351"/>
    </row>
    <row r="121" ht="17.25" customHeight="1">
      <c r="B121" s="352"/>
      <c r="C121" s="327" t="s">
        <v>919</v>
      </c>
      <c r="D121" s="327"/>
      <c r="E121" s="327"/>
      <c r="F121" s="327" t="s">
        <v>920</v>
      </c>
      <c r="G121" s="328"/>
      <c r="H121" s="327" t="s">
        <v>132</v>
      </c>
      <c r="I121" s="327" t="s">
        <v>60</v>
      </c>
      <c r="J121" s="327" t="s">
        <v>921</v>
      </c>
      <c r="K121" s="353"/>
    </row>
    <row r="122" ht="17.25" customHeight="1">
      <c r="B122" s="352"/>
      <c r="C122" s="329" t="s">
        <v>922</v>
      </c>
      <c r="D122" s="329"/>
      <c r="E122" s="329"/>
      <c r="F122" s="330" t="s">
        <v>923</v>
      </c>
      <c r="G122" s="331"/>
      <c r="H122" s="329"/>
      <c r="I122" s="329"/>
      <c r="J122" s="329" t="s">
        <v>924</v>
      </c>
      <c r="K122" s="353"/>
    </row>
    <row r="123" ht="5.25" customHeight="1">
      <c r="B123" s="354"/>
      <c r="C123" s="332"/>
      <c r="D123" s="332"/>
      <c r="E123" s="332"/>
      <c r="F123" s="332"/>
      <c r="G123" s="313"/>
      <c r="H123" s="332"/>
      <c r="I123" s="332"/>
      <c r="J123" s="332"/>
      <c r="K123" s="355"/>
    </row>
    <row r="124" ht="15" customHeight="1">
      <c r="B124" s="354"/>
      <c r="C124" s="313" t="s">
        <v>928</v>
      </c>
      <c r="D124" s="332"/>
      <c r="E124" s="332"/>
      <c r="F124" s="334" t="s">
        <v>925</v>
      </c>
      <c r="G124" s="313"/>
      <c r="H124" s="313" t="s">
        <v>964</v>
      </c>
      <c r="I124" s="313" t="s">
        <v>927</v>
      </c>
      <c r="J124" s="313">
        <v>120</v>
      </c>
      <c r="K124" s="356"/>
    </row>
    <row r="125" ht="15" customHeight="1">
      <c r="B125" s="354"/>
      <c r="C125" s="313" t="s">
        <v>973</v>
      </c>
      <c r="D125" s="313"/>
      <c r="E125" s="313"/>
      <c r="F125" s="334" t="s">
        <v>925</v>
      </c>
      <c r="G125" s="313"/>
      <c r="H125" s="313" t="s">
        <v>974</v>
      </c>
      <c r="I125" s="313" t="s">
        <v>927</v>
      </c>
      <c r="J125" s="313" t="s">
        <v>975</v>
      </c>
      <c r="K125" s="356"/>
    </row>
    <row r="126" ht="15" customHeight="1">
      <c r="B126" s="354"/>
      <c r="C126" s="313" t="s">
        <v>874</v>
      </c>
      <c r="D126" s="313"/>
      <c r="E126" s="313"/>
      <c r="F126" s="334" t="s">
        <v>925</v>
      </c>
      <c r="G126" s="313"/>
      <c r="H126" s="313" t="s">
        <v>976</v>
      </c>
      <c r="I126" s="313" t="s">
        <v>927</v>
      </c>
      <c r="J126" s="313" t="s">
        <v>975</v>
      </c>
      <c r="K126" s="356"/>
    </row>
    <row r="127" ht="15" customHeight="1">
      <c r="B127" s="354"/>
      <c r="C127" s="313" t="s">
        <v>936</v>
      </c>
      <c r="D127" s="313"/>
      <c r="E127" s="313"/>
      <c r="F127" s="334" t="s">
        <v>931</v>
      </c>
      <c r="G127" s="313"/>
      <c r="H127" s="313" t="s">
        <v>937</v>
      </c>
      <c r="I127" s="313" t="s">
        <v>927</v>
      </c>
      <c r="J127" s="313">
        <v>15</v>
      </c>
      <c r="K127" s="356"/>
    </row>
    <row r="128" ht="15" customHeight="1">
      <c r="B128" s="354"/>
      <c r="C128" s="336" t="s">
        <v>938</v>
      </c>
      <c r="D128" s="336"/>
      <c r="E128" s="336"/>
      <c r="F128" s="337" t="s">
        <v>931</v>
      </c>
      <c r="G128" s="336"/>
      <c r="H128" s="336" t="s">
        <v>939</v>
      </c>
      <c r="I128" s="336" t="s">
        <v>927</v>
      </c>
      <c r="J128" s="336">
        <v>15</v>
      </c>
      <c r="K128" s="356"/>
    </row>
    <row r="129" ht="15" customHeight="1">
      <c r="B129" s="354"/>
      <c r="C129" s="336" t="s">
        <v>940</v>
      </c>
      <c r="D129" s="336"/>
      <c r="E129" s="336"/>
      <c r="F129" s="337" t="s">
        <v>931</v>
      </c>
      <c r="G129" s="336"/>
      <c r="H129" s="336" t="s">
        <v>941</v>
      </c>
      <c r="I129" s="336" t="s">
        <v>927</v>
      </c>
      <c r="J129" s="336">
        <v>20</v>
      </c>
      <c r="K129" s="356"/>
    </row>
    <row r="130" ht="15" customHeight="1">
      <c r="B130" s="354"/>
      <c r="C130" s="336" t="s">
        <v>942</v>
      </c>
      <c r="D130" s="336"/>
      <c r="E130" s="336"/>
      <c r="F130" s="337" t="s">
        <v>931</v>
      </c>
      <c r="G130" s="336"/>
      <c r="H130" s="336" t="s">
        <v>943</v>
      </c>
      <c r="I130" s="336" t="s">
        <v>927</v>
      </c>
      <c r="J130" s="336">
        <v>20</v>
      </c>
      <c r="K130" s="356"/>
    </row>
    <row r="131" ht="15" customHeight="1">
      <c r="B131" s="354"/>
      <c r="C131" s="313" t="s">
        <v>930</v>
      </c>
      <c r="D131" s="313"/>
      <c r="E131" s="313"/>
      <c r="F131" s="334" t="s">
        <v>931</v>
      </c>
      <c r="G131" s="313"/>
      <c r="H131" s="313" t="s">
        <v>964</v>
      </c>
      <c r="I131" s="313" t="s">
        <v>927</v>
      </c>
      <c r="J131" s="313">
        <v>50</v>
      </c>
      <c r="K131" s="356"/>
    </row>
    <row r="132" ht="15" customHeight="1">
      <c r="B132" s="354"/>
      <c r="C132" s="313" t="s">
        <v>944</v>
      </c>
      <c r="D132" s="313"/>
      <c r="E132" s="313"/>
      <c r="F132" s="334" t="s">
        <v>931</v>
      </c>
      <c r="G132" s="313"/>
      <c r="H132" s="313" t="s">
        <v>964</v>
      </c>
      <c r="I132" s="313" t="s">
        <v>927</v>
      </c>
      <c r="J132" s="313">
        <v>50</v>
      </c>
      <c r="K132" s="356"/>
    </row>
    <row r="133" ht="15" customHeight="1">
      <c r="B133" s="354"/>
      <c r="C133" s="313" t="s">
        <v>950</v>
      </c>
      <c r="D133" s="313"/>
      <c r="E133" s="313"/>
      <c r="F133" s="334" t="s">
        <v>931</v>
      </c>
      <c r="G133" s="313"/>
      <c r="H133" s="313" t="s">
        <v>964</v>
      </c>
      <c r="I133" s="313" t="s">
        <v>927</v>
      </c>
      <c r="J133" s="313">
        <v>50</v>
      </c>
      <c r="K133" s="356"/>
    </row>
    <row r="134" ht="15" customHeight="1">
      <c r="B134" s="354"/>
      <c r="C134" s="313" t="s">
        <v>952</v>
      </c>
      <c r="D134" s="313"/>
      <c r="E134" s="313"/>
      <c r="F134" s="334" t="s">
        <v>931</v>
      </c>
      <c r="G134" s="313"/>
      <c r="H134" s="313" t="s">
        <v>964</v>
      </c>
      <c r="I134" s="313" t="s">
        <v>927</v>
      </c>
      <c r="J134" s="313">
        <v>50</v>
      </c>
      <c r="K134" s="356"/>
    </row>
    <row r="135" ht="15" customHeight="1">
      <c r="B135" s="354"/>
      <c r="C135" s="313" t="s">
        <v>137</v>
      </c>
      <c r="D135" s="313"/>
      <c r="E135" s="313"/>
      <c r="F135" s="334" t="s">
        <v>931</v>
      </c>
      <c r="G135" s="313"/>
      <c r="H135" s="313" t="s">
        <v>977</v>
      </c>
      <c r="I135" s="313" t="s">
        <v>927</v>
      </c>
      <c r="J135" s="313">
        <v>255</v>
      </c>
      <c r="K135" s="356"/>
    </row>
    <row r="136" ht="15" customHeight="1">
      <c r="B136" s="354"/>
      <c r="C136" s="313" t="s">
        <v>954</v>
      </c>
      <c r="D136" s="313"/>
      <c r="E136" s="313"/>
      <c r="F136" s="334" t="s">
        <v>925</v>
      </c>
      <c r="G136" s="313"/>
      <c r="H136" s="313" t="s">
        <v>978</v>
      </c>
      <c r="I136" s="313" t="s">
        <v>956</v>
      </c>
      <c r="J136" s="313"/>
      <c r="K136" s="356"/>
    </row>
    <row r="137" ht="15" customHeight="1">
      <c r="B137" s="354"/>
      <c r="C137" s="313" t="s">
        <v>957</v>
      </c>
      <c r="D137" s="313"/>
      <c r="E137" s="313"/>
      <c r="F137" s="334" t="s">
        <v>925</v>
      </c>
      <c r="G137" s="313"/>
      <c r="H137" s="313" t="s">
        <v>979</v>
      </c>
      <c r="I137" s="313" t="s">
        <v>959</v>
      </c>
      <c r="J137" s="313"/>
      <c r="K137" s="356"/>
    </row>
    <row r="138" ht="15" customHeight="1">
      <c r="B138" s="354"/>
      <c r="C138" s="313" t="s">
        <v>960</v>
      </c>
      <c r="D138" s="313"/>
      <c r="E138" s="313"/>
      <c r="F138" s="334" t="s">
        <v>925</v>
      </c>
      <c r="G138" s="313"/>
      <c r="H138" s="313" t="s">
        <v>960</v>
      </c>
      <c r="I138" s="313" t="s">
        <v>959</v>
      </c>
      <c r="J138" s="313"/>
      <c r="K138" s="356"/>
    </row>
    <row r="139" ht="15" customHeight="1">
      <c r="B139" s="354"/>
      <c r="C139" s="313" t="s">
        <v>41</v>
      </c>
      <c r="D139" s="313"/>
      <c r="E139" s="313"/>
      <c r="F139" s="334" t="s">
        <v>925</v>
      </c>
      <c r="G139" s="313"/>
      <c r="H139" s="313" t="s">
        <v>980</v>
      </c>
      <c r="I139" s="313" t="s">
        <v>959</v>
      </c>
      <c r="J139" s="313"/>
      <c r="K139" s="356"/>
    </row>
    <row r="140" ht="15" customHeight="1">
      <c r="B140" s="354"/>
      <c r="C140" s="313" t="s">
        <v>981</v>
      </c>
      <c r="D140" s="313"/>
      <c r="E140" s="313"/>
      <c r="F140" s="334" t="s">
        <v>925</v>
      </c>
      <c r="G140" s="313"/>
      <c r="H140" s="313" t="s">
        <v>982</v>
      </c>
      <c r="I140" s="313" t="s">
        <v>959</v>
      </c>
      <c r="J140" s="313"/>
      <c r="K140" s="356"/>
    </row>
    <row r="141" ht="15" customHeight="1">
      <c r="B141" s="357"/>
      <c r="C141" s="358"/>
      <c r="D141" s="358"/>
      <c r="E141" s="358"/>
      <c r="F141" s="358"/>
      <c r="G141" s="358"/>
      <c r="H141" s="358"/>
      <c r="I141" s="358"/>
      <c r="J141" s="358"/>
      <c r="K141" s="359"/>
    </row>
    <row r="142" ht="18.75" customHeight="1">
      <c r="B142" s="309"/>
      <c r="C142" s="309"/>
      <c r="D142" s="309"/>
      <c r="E142" s="309"/>
      <c r="F142" s="346"/>
      <c r="G142" s="309"/>
      <c r="H142" s="309"/>
      <c r="I142" s="309"/>
      <c r="J142" s="309"/>
      <c r="K142" s="309"/>
    </row>
    <row r="143" ht="18.75" customHeight="1">
      <c r="B143" s="320"/>
      <c r="C143" s="320"/>
      <c r="D143" s="320"/>
      <c r="E143" s="320"/>
      <c r="F143" s="320"/>
      <c r="G143" s="320"/>
      <c r="H143" s="320"/>
      <c r="I143" s="320"/>
      <c r="J143" s="320"/>
      <c r="K143" s="320"/>
    </row>
    <row r="144" ht="7.5" customHeight="1">
      <c r="B144" s="321"/>
      <c r="C144" s="322"/>
      <c r="D144" s="322"/>
      <c r="E144" s="322"/>
      <c r="F144" s="322"/>
      <c r="G144" s="322"/>
      <c r="H144" s="322"/>
      <c r="I144" s="322"/>
      <c r="J144" s="322"/>
      <c r="K144" s="323"/>
    </row>
    <row r="145" ht="45" customHeight="1">
      <c r="B145" s="324"/>
      <c r="C145" s="325" t="s">
        <v>983</v>
      </c>
      <c r="D145" s="325"/>
      <c r="E145" s="325"/>
      <c r="F145" s="325"/>
      <c r="G145" s="325"/>
      <c r="H145" s="325"/>
      <c r="I145" s="325"/>
      <c r="J145" s="325"/>
      <c r="K145" s="326"/>
    </row>
    <row r="146" ht="17.25" customHeight="1">
      <c r="B146" s="324"/>
      <c r="C146" s="327" t="s">
        <v>919</v>
      </c>
      <c r="D146" s="327"/>
      <c r="E146" s="327"/>
      <c r="F146" s="327" t="s">
        <v>920</v>
      </c>
      <c r="G146" s="328"/>
      <c r="H146" s="327" t="s">
        <v>132</v>
      </c>
      <c r="I146" s="327" t="s">
        <v>60</v>
      </c>
      <c r="J146" s="327" t="s">
        <v>921</v>
      </c>
      <c r="K146" s="326"/>
    </row>
    <row r="147" ht="17.25" customHeight="1">
      <c r="B147" s="324"/>
      <c r="C147" s="329" t="s">
        <v>922</v>
      </c>
      <c r="D147" s="329"/>
      <c r="E147" s="329"/>
      <c r="F147" s="330" t="s">
        <v>923</v>
      </c>
      <c r="G147" s="331"/>
      <c r="H147" s="329"/>
      <c r="I147" s="329"/>
      <c r="J147" s="329" t="s">
        <v>924</v>
      </c>
      <c r="K147" s="326"/>
    </row>
    <row r="148" ht="5.25" customHeight="1">
      <c r="B148" s="335"/>
      <c r="C148" s="332"/>
      <c r="D148" s="332"/>
      <c r="E148" s="332"/>
      <c r="F148" s="332"/>
      <c r="G148" s="333"/>
      <c r="H148" s="332"/>
      <c r="I148" s="332"/>
      <c r="J148" s="332"/>
      <c r="K148" s="356"/>
    </row>
    <row r="149" ht="15" customHeight="1">
      <c r="B149" s="335"/>
      <c r="C149" s="360" t="s">
        <v>928</v>
      </c>
      <c r="D149" s="313"/>
      <c r="E149" s="313"/>
      <c r="F149" s="361" t="s">
        <v>925</v>
      </c>
      <c r="G149" s="313"/>
      <c r="H149" s="360" t="s">
        <v>964</v>
      </c>
      <c r="I149" s="360" t="s">
        <v>927</v>
      </c>
      <c r="J149" s="360">
        <v>120</v>
      </c>
      <c r="K149" s="356"/>
    </row>
    <row r="150" ht="15" customHeight="1">
      <c r="B150" s="335"/>
      <c r="C150" s="360" t="s">
        <v>973</v>
      </c>
      <c r="D150" s="313"/>
      <c r="E150" s="313"/>
      <c r="F150" s="361" t="s">
        <v>925</v>
      </c>
      <c r="G150" s="313"/>
      <c r="H150" s="360" t="s">
        <v>984</v>
      </c>
      <c r="I150" s="360" t="s">
        <v>927</v>
      </c>
      <c r="J150" s="360" t="s">
        <v>975</v>
      </c>
      <c r="K150" s="356"/>
    </row>
    <row r="151" ht="15" customHeight="1">
      <c r="B151" s="335"/>
      <c r="C151" s="360" t="s">
        <v>874</v>
      </c>
      <c r="D151" s="313"/>
      <c r="E151" s="313"/>
      <c r="F151" s="361" t="s">
        <v>925</v>
      </c>
      <c r="G151" s="313"/>
      <c r="H151" s="360" t="s">
        <v>985</v>
      </c>
      <c r="I151" s="360" t="s">
        <v>927</v>
      </c>
      <c r="J151" s="360" t="s">
        <v>975</v>
      </c>
      <c r="K151" s="356"/>
    </row>
    <row r="152" ht="15" customHeight="1">
      <c r="B152" s="335"/>
      <c r="C152" s="360" t="s">
        <v>930</v>
      </c>
      <c r="D152" s="313"/>
      <c r="E152" s="313"/>
      <c r="F152" s="361" t="s">
        <v>931</v>
      </c>
      <c r="G152" s="313"/>
      <c r="H152" s="360" t="s">
        <v>964</v>
      </c>
      <c r="I152" s="360" t="s">
        <v>927</v>
      </c>
      <c r="J152" s="360">
        <v>50</v>
      </c>
      <c r="K152" s="356"/>
    </row>
    <row r="153" ht="15" customHeight="1">
      <c r="B153" s="335"/>
      <c r="C153" s="360" t="s">
        <v>933</v>
      </c>
      <c r="D153" s="313"/>
      <c r="E153" s="313"/>
      <c r="F153" s="361" t="s">
        <v>925</v>
      </c>
      <c r="G153" s="313"/>
      <c r="H153" s="360" t="s">
        <v>964</v>
      </c>
      <c r="I153" s="360" t="s">
        <v>935</v>
      </c>
      <c r="J153" s="360"/>
      <c r="K153" s="356"/>
    </row>
    <row r="154" ht="15" customHeight="1">
      <c r="B154" s="335"/>
      <c r="C154" s="360" t="s">
        <v>944</v>
      </c>
      <c r="D154" s="313"/>
      <c r="E154" s="313"/>
      <c r="F154" s="361" t="s">
        <v>931</v>
      </c>
      <c r="G154" s="313"/>
      <c r="H154" s="360" t="s">
        <v>964</v>
      </c>
      <c r="I154" s="360" t="s">
        <v>927</v>
      </c>
      <c r="J154" s="360">
        <v>50</v>
      </c>
      <c r="K154" s="356"/>
    </row>
    <row r="155" ht="15" customHeight="1">
      <c r="B155" s="335"/>
      <c r="C155" s="360" t="s">
        <v>952</v>
      </c>
      <c r="D155" s="313"/>
      <c r="E155" s="313"/>
      <c r="F155" s="361" t="s">
        <v>931</v>
      </c>
      <c r="G155" s="313"/>
      <c r="H155" s="360" t="s">
        <v>964</v>
      </c>
      <c r="I155" s="360" t="s">
        <v>927</v>
      </c>
      <c r="J155" s="360">
        <v>50</v>
      </c>
      <c r="K155" s="356"/>
    </row>
    <row r="156" ht="15" customHeight="1">
      <c r="B156" s="335"/>
      <c r="C156" s="360" t="s">
        <v>950</v>
      </c>
      <c r="D156" s="313"/>
      <c r="E156" s="313"/>
      <c r="F156" s="361" t="s">
        <v>931</v>
      </c>
      <c r="G156" s="313"/>
      <c r="H156" s="360" t="s">
        <v>964</v>
      </c>
      <c r="I156" s="360" t="s">
        <v>927</v>
      </c>
      <c r="J156" s="360">
        <v>50</v>
      </c>
      <c r="K156" s="356"/>
    </row>
    <row r="157" ht="15" customHeight="1">
      <c r="B157" s="335"/>
      <c r="C157" s="360" t="s">
        <v>112</v>
      </c>
      <c r="D157" s="313"/>
      <c r="E157" s="313"/>
      <c r="F157" s="361" t="s">
        <v>925</v>
      </c>
      <c r="G157" s="313"/>
      <c r="H157" s="360" t="s">
        <v>986</v>
      </c>
      <c r="I157" s="360" t="s">
        <v>927</v>
      </c>
      <c r="J157" s="360" t="s">
        <v>987</v>
      </c>
      <c r="K157" s="356"/>
    </row>
    <row r="158" ht="15" customHeight="1">
      <c r="B158" s="335"/>
      <c r="C158" s="360" t="s">
        <v>988</v>
      </c>
      <c r="D158" s="313"/>
      <c r="E158" s="313"/>
      <c r="F158" s="361" t="s">
        <v>925</v>
      </c>
      <c r="G158" s="313"/>
      <c r="H158" s="360" t="s">
        <v>989</v>
      </c>
      <c r="I158" s="360" t="s">
        <v>959</v>
      </c>
      <c r="J158" s="360"/>
      <c r="K158" s="356"/>
    </row>
    <row r="159" ht="15" customHeight="1">
      <c r="B159" s="362"/>
      <c r="C159" s="344"/>
      <c r="D159" s="344"/>
      <c r="E159" s="344"/>
      <c r="F159" s="344"/>
      <c r="G159" s="344"/>
      <c r="H159" s="344"/>
      <c r="I159" s="344"/>
      <c r="J159" s="344"/>
      <c r="K159" s="363"/>
    </row>
    <row r="160" ht="18.75" customHeight="1">
      <c r="B160" s="309"/>
      <c r="C160" s="313"/>
      <c r="D160" s="313"/>
      <c r="E160" s="313"/>
      <c r="F160" s="334"/>
      <c r="G160" s="313"/>
      <c r="H160" s="313"/>
      <c r="I160" s="313"/>
      <c r="J160" s="313"/>
      <c r="K160" s="309"/>
    </row>
    <row r="161" ht="18.75" customHeight="1">
      <c r="B161" s="320"/>
      <c r="C161" s="320"/>
      <c r="D161" s="320"/>
      <c r="E161" s="320"/>
      <c r="F161" s="320"/>
      <c r="G161" s="320"/>
      <c r="H161" s="320"/>
      <c r="I161" s="320"/>
      <c r="J161" s="320"/>
      <c r="K161" s="320"/>
    </row>
    <row r="162" ht="7.5" customHeight="1">
      <c r="B162" s="299"/>
      <c r="C162" s="300"/>
      <c r="D162" s="300"/>
      <c r="E162" s="300"/>
      <c r="F162" s="300"/>
      <c r="G162" s="300"/>
      <c r="H162" s="300"/>
      <c r="I162" s="300"/>
      <c r="J162" s="300"/>
      <c r="K162" s="301"/>
    </row>
    <row r="163" ht="45" customHeight="1">
      <c r="B163" s="302"/>
      <c r="C163" s="303" t="s">
        <v>990</v>
      </c>
      <c r="D163" s="303"/>
      <c r="E163" s="303"/>
      <c r="F163" s="303"/>
      <c r="G163" s="303"/>
      <c r="H163" s="303"/>
      <c r="I163" s="303"/>
      <c r="J163" s="303"/>
      <c r="K163" s="304"/>
    </row>
    <row r="164" ht="17.25" customHeight="1">
      <c r="B164" s="302"/>
      <c r="C164" s="327" t="s">
        <v>919</v>
      </c>
      <c r="D164" s="327"/>
      <c r="E164" s="327"/>
      <c r="F164" s="327" t="s">
        <v>920</v>
      </c>
      <c r="G164" s="364"/>
      <c r="H164" s="365" t="s">
        <v>132</v>
      </c>
      <c r="I164" s="365" t="s">
        <v>60</v>
      </c>
      <c r="J164" s="327" t="s">
        <v>921</v>
      </c>
      <c r="K164" s="304"/>
    </row>
    <row r="165" ht="17.25" customHeight="1">
      <c r="B165" s="305"/>
      <c r="C165" s="329" t="s">
        <v>922</v>
      </c>
      <c r="D165" s="329"/>
      <c r="E165" s="329"/>
      <c r="F165" s="330" t="s">
        <v>923</v>
      </c>
      <c r="G165" s="366"/>
      <c r="H165" s="367"/>
      <c r="I165" s="367"/>
      <c r="J165" s="329" t="s">
        <v>924</v>
      </c>
      <c r="K165" s="307"/>
    </row>
    <row r="166" ht="5.25" customHeight="1">
      <c r="B166" s="335"/>
      <c r="C166" s="332"/>
      <c r="D166" s="332"/>
      <c r="E166" s="332"/>
      <c r="F166" s="332"/>
      <c r="G166" s="333"/>
      <c r="H166" s="332"/>
      <c r="I166" s="332"/>
      <c r="J166" s="332"/>
      <c r="K166" s="356"/>
    </row>
    <row r="167" ht="15" customHeight="1">
      <c r="B167" s="335"/>
      <c r="C167" s="313" t="s">
        <v>928</v>
      </c>
      <c r="D167" s="313"/>
      <c r="E167" s="313"/>
      <c r="F167" s="334" t="s">
        <v>925</v>
      </c>
      <c r="G167" s="313"/>
      <c r="H167" s="313" t="s">
        <v>964</v>
      </c>
      <c r="I167" s="313" t="s">
        <v>927</v>
      </c>
      <c r="J167" s="313">
        <v>120</v>
      </c>
      <c r="K167" s="356"/>
    </row>
    <row r="168" ht="15" customHeight="1">
      <c r="B168" s="335"/>
      <c r="C168" s="313" t="s">
        <v>973</v>
      </c>
      <c r="D168" s="313"/>
      <c r="E168" s="313"/>
      <c r="F168" s="334" t="s">
        <v>925</v>
      </c>
      <c r="G168" s="313"/>
      <c r="H168" s="313" t="s">
        <v>974</v>
      </c>
      <c r="I168" s="313" t="s">
        <v>927</v>
      </c>
      <c r="J168" s="313" t="s">
        <v>975</v>
      </c>
      <c r="K168" s="356"/>
    </row>
    <row r="169" ht="15" customHeight="1">
      <c r="B169" s="335"/>
      <c r="C169" s="313" t="s">
        <v>874</v>
      </c>
      <c r="D169" s="313"/>
      <c r="E169" s="313"/>
      <c r="F169" s="334" t="s">
        <v>925</v>
      </c>
      <c r="G169" s="313"/>
      <c r="H169" s="313" t="s">
        <v>991</v>
      </c>
      <c r="I169" s="313" t="s">
        <v>927</v>
      </c>
      <c r="J169" s="313" t="s">
        <v>975</v>
      </c>
      <c r="K169" s="356"/>
    </row>
    <row r="170" ht="15" customHeight="1">
      <c r="B170" s="335"/>
      <c r="C170" s="313" t="s">
        <v>930</v>
      </c>
      <c r="D170" s="313"/>
      <c r="E170" s="313"/>
      <c r="F170" s="334" t="s">
        <v>931</v>
      </c>
      <c r="G170" s="313"/>
      <c r="H170" s="313" t="s">
        <v>991</v>
      </c>
      <c r="I170" s="313" t="s">
        <v>927</v>
      </c>
      <c r="J170" s="313">
        <v>50</v>
      </c>
      <c r="K170" s="356"/>
    </row>
    <row r="171" ht="15" customHeight="1">
      <c r="B171" s="335"/>
      <c r="C171" s="313" t="s">
        <v>933</v>
      </c>
      <c r="D171" s="313"/>
      <c r="E171" s="313"/>
      <c r="F171" s="334" t="s">
        <v>925</v>
      </c>
      <c r="G171" s="313"/>
      <c r="H171" s="313" t="s">
        <v>991</v>
      </c>
      <c r="I171" s="313" t="s">
        <v>935</v>
      </c>
      <c r="J171" s="313"/>
      <c r="K171" s="356"/>
    </row>
    <row r="172" ht="15" customHeight="1">
      <c r="B172" s="335"/>
      <c r="C172" s="313" t="s">
        <v>944</v>
      </c>
      <c r="D172" s="313"/>
      <c r="E172" s="313"/>
      <c r="F172" s="334" t="s">
        <v>931</v>
      </c>
      <c r="G172" s="313"/>
      <c r="H172" s="313" t="s">
        <v>991</v>
      </c>
      <c r="I172" s="313" t="s">
        <v>927</v>
      </c>
      <c r="J172" s="313">
        <v>50</v>
      </c>
      <c r="K172" s="356"/>
    </row>
    <row r="173" ht="15" customHeight="1">
      <c r="B173" s="335"/>
      <c r="C173" s="313" t="s">
        <v>952</v>
      </c>
      <c r="D173" s="313"/>
      <c r="E173" s="313"/>
      <c r="F173" s="334" t="s">
        <v>931</v>
      </c>
      <c r="G173" s="313"/>
      <c r="H173" s="313" t="s">
        <v>991</v>
      </c>
      <c r="I173" s="313" t="s">
        <v>927</v>
      </c>
      <c r="J173" s="313">
        <v>50</v>
      </c>
      <c r="K173" s="356"/>
    </row>
    <row r="174" ht="15" customHeight="1">
      <c r="B174" s="335"/>
      <c r="C174" s="313" t="s">
        <v>950</v>
      </c>
      <c r="D174" s="313"/>
      <c r="E174" s="313"/>
      <c r="F174" s="334" t="s">
        <v>931</v>
      </c>
      <c r="G174" s="313"/>
      <c r="H174" s="313" t="s">
        <v>991</v>
      </c>
      <c r="I174" s="313" t="s">
        <v>927</v>
      </c>
      <c r="J174" s="313">
        <v>50</v>
      </c>
      <c r="K174" s="356"/>
    </row>
    <row r="175" ht="15" customHeight="1">
      <c r="B175" s="335"/>
      <c r="C175" s="313" t="s">
        <v>131</v>
      </c>
      <c r="D175" s="313"/>
      <c r="E175" s="313"/>
      <c r="F175" s="334" t="s">
        <v>925</v>
      </c>
      <c r="G175" s="313"/>
      <c r="H175" s="313" t="s">
        <v>992</v>
      </c>
      <c r="I175" s="313" t="s">
        <v>993</v>
      </c>
      <c r="J175" s="313"/>
      <c r="K175" s="356"/>
    </row>
    <row r="176" ht="15" customHeight="1">
      <c r="B176" s="335"/>
      <c r="C176" s="313" t="s">
        <v>60</v>
      </c>
      <c r="D176" s="313"/>
      <c r="E176" s="313"/>
      <c r="F176" s="334" t="s">
        <v>925</v>
      </c>
      <c r="G176" s="313"/>
      <c r="H176" s="313" t="s">
        <v>994</v>
      </c>
      <c r="I176" s="313" t="s">
        <v>995</v>
      </c>
      <c r="J176" s="313">
        <v>1</v>
      </c>
      <c r="K176" s="356"/>
    </row>
    <row r="177" ht="15" customHeight="1">
      <c r="B177" s="335"/>
      <c r="C177" s="313" t="s">
        <v>56</v>
      </c>
      <c r="D177" s="313"/>
      <c r="E177" s="313"/>
      <c r="F177" s="334" t="s">
        <v>925</v>
      </c>
      <c r="G177" s="313"/>
      <c r="H177" s="313" t="s">
        <v>996</v>
      </c>
      <c r="I177" s="313" t="s">
        <v>927</v>
      </c>
      <c r="J177" s="313">
        <v>20</v>
      </c>
      <c r="K177" s="356"/>
    </row>
    <row r="178" ht="15" customHeight="1">
      <c r="B178" s="335"/>
      <c r="C178" s="313" t="s">
        <v>132</v>
      </c>
      <c r="D178" s="313"/>
      <c r="E178" s="313"/>
      <c r="F178" s="334" t="s">
        <v>925</v>
      </c>
      <c r="G178" s="313"/>
      <c r="H178" s="313" t="s">
        <v>997</v>
      </c>
      <c r="I178" s="313" t="s">
        <v>927</v>
      </c>
      <c r="J178" s="313">
        <v>255</v>
      </c>
      <c r="K178" s="356"/>
    </row>
    <row r="179" ht="15" customHeight="1">
      <c r="B179" s="335"/>
      <c r="C179" s="313" t="s">
        <v>133</v>
      </c>
      <c r="D179" s="313"/>
      <c r="E179" s="313"/>
      <c r="F179" s="334" t="s">
        <v>925</v>
      </c>
      <c r="G179" s="313"/>
      <c r="H179" s="313" t="s">
        <v>890</v>
      </c>
      <c r="I179" s="313" t="s">
        <v>927</v>
      </c>
      <c r="J179" s="313">
        <v>10</v>
      </c>
      <c r="K179" s="356"/>
    </row>
    <row r="180" ht="15" customHeight="1">
      <c r="B180" s="335"/>
      <c r="C180" s="313" t="s">
        <v>134</v>
      </c>
      <c r="D180" s="313"/>
      <c r="E180" s="313"/>
      <c r="F180" s="334" t="s">
        <v>925</v>
      </c>
      <c r="G180" s="313"/>
      <c r="H180" s="313" t="s">
        <v>998</v>
      </c>
      <c r="I180" s="313" t="s">
        <v>959</v>
      </c>
      <c r="J180" s="313"/>
      <c r="K180" s="356"/>
    </row>
    <row r="181" ht="15" customHeight="1">
      <c r="B181" s="335"/>
      <c r="C181" s="313" t="s">
        <v>999</v>
      </c>
      <c r="D181" s="313"/>
      <c r="E181" s="313"/>
      <c r="F181" s="334" t="s">
        <v>925</v>
      </c>
      <c r="G181" s="313"/>
      <c r="H181" s="313" t="s">
        <v>1000</v>
      </c>
      <c r="I181" s="313" t="s">
        <v>959</v>
      </c>
      <c r="J181" s="313"/>
      <c r="K181" s="356"/>
    </row>
    <row r="182" ht="15" customHeight="1">
      <c r="B182" s="335"/>
      <c r="C182" s="313" t="s">
        <v>988</v>
      </c>
      <c r="D182" s="313"/>
      <c r="E182" s="313"/>
      <c r="F182" s="334" t="s">
        <v>925</v>
      </c>
      <c r="G182" s="313"/>
      <c r="H182" s="313" t="s">
        <v>1001</v>
      </c>
      <c r="I182" s="313" t="s">
        <v>959</v>
      </c>
      <c r="J182" s="313"/>
      <c r="K182" s="356"/>
    </row>
    <row r="183" ht="15" customHeight="1">
      <c r="B183" s="335"/>
      <c r="C183" s="313" t="s">
        <v>136</v>
      </c>
      <c r="D183" s="313"/>
      <c r="E183" s="313"/>
      <c r="F183" s="334" t="s">
        <v>931</v>
      </c>
      <c r="G183" s="313"/>
      <c r="H183" s="313" t="s">
        <v>1002</v>
      </c>
      <c r="I183" s="313" t="s">
        <v>927</v>
      </c>
      <c r="J183" s="313">
        <v>50</v>
      </c>
      <c r="K183" s="356"/>
    </row>
    <row r="184" ht="15" customHeight="1">
      <c r="B184" s="335"/>
      <c r="C184" s="313" t="s">
        <v>1003</v>
      </c>
      <c r="D184" s="313"/>
      <c r="E184" s="313"/>
      <c r="F184" s="334" t="s">
        <v>931</v>
      </c>
      <c r="G184" s="313"/>
      <c r="H184" s="313" t="s">
        <v>1004</v>
      </c>
      <c r="I184" s="313" t="s">
        <v>1005</v>
      </c>
      <c r="J184" s="313"/>
      <c r="K184" s="356"/>
    </row>
    <row r="185" ht="15" customHeight="1">
      <c r="B185" s="335"/>
      <c r="C185" s="313" t="s">
        <v>1006</v>
      </c>
      <c r="D185" s="313"/>
      <c r="E185" s="313"/>
      <c r="F185" s="334" t="s">
        <v>931</v>
      </c>
      <c r="G185" s="313"/>
      <c r="H185" s="313" t="s">
        <v>1007</v>
      </c>
      <c r="I185" s="313" t="s">
        <v>1005</v>
      </c>
      <c r="J185" s="313"/>
      <c r="K185" s="356"/>
    </row>
    <row r="186" ht="15" customHeight="1">
      <c r="B186" s="335"/>
      <c r="C186" s="313" t="s">
        <v>1008</v>
      </c>
      <c r="D186" s="313"/>
      <c r="E186" s="313"/>
      <c r="F186" s="334" t="s">
        <v>931</v>
      </c>
      <c r="G186" s="313"/>
      <c r="H186" s="313" t="s">
        <v>1009</v>
      </c>
      <c r="I186" s="313" t="s">
        <v>1005</v>
      </c>
      <c r="J186" s="313"/>
      <c r="K186" s="356"/>
    </row>
    <row r="187" ht="15" customHeight="1">
      <c r="B187" s="335"/>
      <c r="C187" s="368" t="s">
        <v>1010</v>
      </c>
      <c r="D187" s="313"/>
      <c r="E187" s="313"/>
      <c r="F187" s="334" t="s">
        <v>931</v>
      </c>
      <c r="G187" s="313"/>
      <c r="H187" s="313" t="s">
        <v>1011</v>
      </c>
      <c r="I187" s="313" t="s">
        <v>1012</v>
      </c>
      <c r="J187" s="369" t="s">
        <v>1013</v>
      </c>
      <c r="K187" s="356"/>
    </row>
    <row r="188" ht="15" customHeight="1">
      <c r="B188" s="335"/>
      <c r="C188" s="319" t="s">
        <v>45</v>
      </c>
      <c r="D188" s="313"/>
      <c r="E188" s="313"/>
      <c r="F188" s="334" t="s">
        <v>925</v>
      </c>
      <c r="G188" s="313"/>
      <c r="H188" s="309" t="s">
        <v>1014</v>
      </c>
      <c r="I188" s="313" t="s">
        <v>1015</v>
      </c>
      <c r="J188" s="313"/>
      <c r="K188" s="356"/>
    </row>
    <row r="189" ht="15" customHeight="1">
      <c r="B189" s="335"/>
      <c r="C189" s="319" t="s">
        <v>1016</v>
      </c>
      <c r="D189" s="313"/>
      <c r="E189" s="313"/>
      <c r="F189" s="334" t="s">
        <v>925</v>
      </c>
      <c r="G189" s="313"/>
      <c r="H189" s="313" t="s">
        <v>1017</v>
      </c>
      <c r="I189" s="313" t="s">
        <v>959</v>
      </c>
      <c r="J189" s="313"/>
      <c r="K189" s="356"/>
    </row>
    <row r="190" ht="15" customHeight="1">
      <c r="B190" s="335"/>
      <c r="C190" s="319" t="s">
        <v>1018</v>
      </c>
      <c r="D190" s="313"/>
      <c r="E190" s="313"/>
      <c r="F190" s="334" t="s">
        <v>925</v>
      </c>
      <c r="G190" s="313"/>
      <c r="H190" s="313" t="s">
        <v>1019</v>
      </c>
      <c r="I190" s="313" t="s">
        <v>959</v>
      </c>
      <c r="J190" s="313"/>
      <c r="K190" s="356"/>
    </row>
    <row r="191" ht="15" customHeight="1">
      <c r="B191" s="335"/>
      <c r="C191" s="319" t="s">
        <v>1020</v>
      </c>
      <c r="D191" s="313"/>
      <c r="E191" s="313"/>
      <c r="F191" s="334" t="s">
        <v>931</v>
      </c>
      <c r="G191" s="313"/>
      <c r="H191" s="313" t="s">
        <v>1021</v>
      </c>
      <c r="I191" s="313" t="s">
        <v>959</v>
      </c>
      <c r="J191" s="313"/>
      <c r="K191" s="356"/>
    </row>
    <row r="192" ht="15" customHeight="1">
      <c r="B192" s="362"/>
      <c r="C192" s="370"/>
      <c r="D192" s="344"/>
      <c r="E192" s="344"/>
      <c r="F192" s="344"/>
      <c r="G192" s="344"/>
      <c r="H192" s="344"/>
      <c r="I192" s="344"/>
      <c r="J192" s="344"/>
      <c r="K192" s="363"/>
    </row>
    <row r="193" ht="18.75" customHeight="1">
      <c r="B193" s="309"/>
      <c r="C193" s="313"/>
      <c r="D193" s="313"/>
      <c r="E193" s="313"/>
      <c r="F193" s="334"/>
      <c r="G193" s="313"/>
      <c r="H193" s="313"/>
      <c r="I193" s="313"/>
      <c r="J193" s="313"/>
      <c r="K193" s="309"/>
    </row>
    <row r="194" ht="18.75" customHeight="1">
      <c r="B194" s="309"/>
      <c r="C194" s="313"/>
      <c r="D194" s="313"/>
      <c r="E194" s="313"/>
      <c r="F194" s="334"/>
      <c r="G194" s="313"/>
      <c r="H194" s="313"/>
      <c r="I194" s="313"/>
      <c r="J194" s="313"/>
      <c r="K194" s="309"/>
    </row>
    <row r="195" ht="18.75" customHeight="1">
      <c r="B195" s="320"/>
      <c r="C195" s="320"/>
      <c r="D195" s="320"/>
      <c r="E195" s="320"/>
      <c r="F195" s="320"/>
      <c r="G195" s="320"/>
      <c r="H195" s="320"/>
      <c r="I195" s="320"/>
      <c r="J195" s="320"/>
      <c r="K195" s="320"/>
    </row>
    <row r="196" ht="13.5">
      <c r="B196" s="299"/>
      <c r="C196" s="300"/>
      <c r="D196" s="300"/>
      <c r="E196" s="300"/>
      <c r="F196" s="300"/>
      <c r="G196" s="300"/>
      <c r="H196" s="300"/>
      <c r="I196" s="300"/>
      <c r="J196" s="300"/>
      <c r="K196" s="301"/>
    </row>
    <row r="197" ht="21">
      <c r="B197" s="302"/>
      <c r="C197" s="303" t="s">
        <v>1022</v>
      </c>
      <c r="D197" s="303"/>
      <c r="E197" s="303"/>
      <c r="F197" s="303"/>
      <c r="G197" s="303"/>
      <c r="H197" s="303"/>
      <c r="I197" s="303"/>
      <c r="J197" s="303"/>
      <c r="K197" s="304"/>
    </row>
    <row r="198" ht="25.5" customHeight="1">
      <c r="B198" s="302"/>
      <c r="C198" s="371" t="s">
        <v>1023</v>
      </c>
      <c r="D198" s="371"/>
      <c r="E198" s="371"/>
      <c r="F198" s="371" t="s">
        <v>1024</v>
      </c>
      <c r="G198" s="372"/>
      <c r="H198" s="371" t="s">
        <v>1025</v>
      </c>
      <c r="I198" s="371"/>
      <c r="J198" s="371"/>
      <c r="K198" s="304"/>
    </row>
    <row r="199" ht="5.25" customHeight="1">
      <c r="B199" s="335"/>
      <c r="C199" s="332"/>
      <c r="D199" s="332"/>
      <c r="E199" s="332"/>
      <c r="F199" s="332"/>
      <c r="G199" s="313"/>
      <c r="H199" s="332"/>
      <c r="I199" s="332"/>
      <c r="J199" s="332"/>
      <c r="K199" s="356"/>
    </row>
    <row r="200" ht="15" customHeight="1">
      <c r="B200" s="335"/>
      <c r="C200" s="313" t="s">
        <v>1015</v>
      </c>
      <c r="D200" s="313"/>
      <c r="E200" s="313"/>
      <c r="F200" s="334" t="s">
        <v>46</v>
      </c>
      <c r="G200" s="313"/>
      <c r="H200" s="313" t="s">
        <v>1026</v>
      </c>
      <c r="I200" s="313"/>
      <c r="J200" s="313"/>
      <c r="K200" s="356"/>
    </row>
    <row r="201" ht="15" customHeight="1">
      <c r="B201" s="335"/>
      <c r="C201" s="341"/>
      <c r="D201" s="313"/>
      <c r="E201" s="313"/>
      <c r="F201" s="334" t="s">
        <v>47</v>
      </c>
      <c r="G201" s="313"/>
      <c r="H201" s="313" t="s">
        <v>1027</v>
      </c>
      <c r="I201" s="313"/>
      <c r="J201" s="313"/>
      <c r="K201" s="356"/>
    </row>
    <row r="202" ht="15" customHeight="1">
      <c r="B202" s="335"/>
      <c r="C202" s="341"/>
      <c r="D202" s="313"/>
      <c r="E202" s="313"/>
      <c r="F202" s="334" t="s">
        <v>50</v>
      </c>
      <c r="G202" s="313"/>
      <c r="H202" s="313" t="s">
        <v>1028</v>
      </c>
      <c r="I202" s="313"/>
      <c r="J202" s="313"/>
      <c r="K202" s="356"/>
    </row>
    <row r="203" ht="15" customHeight="1">
      <c r="B203" s="335"/>
      <c r="C203" s="313"/>
      <c r="D203" s="313"/>
      <c r="E203" s="313"/>
      <c r="F203" s="334" t="s">
        <v>48</v>
      </c>
      <c r="G203" s="313"/>
      <c r="H203" s="313" t="s">
        <v>1029</v>
      </c>
      <c r="I203" s="313"/>
      <c r="J203" s="313"/>
      <c r="K203" s="356"/>
    </row>
    <row r="204" ht="15" customHeight="1">
      <c r="B204" s="335"/>
      <c r="C204" s="313"/>
      <c r="D204" s="313"/>
      <c r="E204" s="313"/>
      <c r="F204" s="334" t="s">
        <v>49</v>
      </c>
      <c r="G204" s="313"/>
      <c r="H204" s="313" t="s">
        <v>1030</v>
      </c>
      <c r="I204" s="313"/>
      <c r="J204" s="313"/>
      <c r="K204" s="356"/>
    </row>
    <row r="205" ht="15" customHeight="1">
      <c r="B205" s="335"/>
      <c r="C205" s="313"/>
      <c r="D205" s="313"/>
      <c r="E205" s="313"/>
      <c r="F205" s="334"/>
      <c r="G205" s="313"/>
      <c r="H205" s="313"/>
      <c r="I205" s="313"/>
      <c r="J205" s="313"/>
      <c r="K205" s="356"/>
    </row>
    <row r="206" ht="15" customHeight="1">
      <c r="B206" s="335"/>
      <c r="C206" s="313" t="s">
        <v>971</v>
      </c>
      <c r="D206" s="313"/>
      <c r="E206" s="313"/>
      <c r="F206" s="334" t="s">
        <v>82</v>
      </c>
      <c r="G206" s="313"/>
      <c r="H206" s="313" t="s">
        <v>1031</v>
      </c>
      <c r="I206" s="313"/>
      <c r="J206" s="313"/>
      <c r="K206" s="356"/>
    </row>
    <row r="207" ht="15" customHeight="1">
      <c r="B207" s="335"/>
      <c r="C207" s="341"/>
      <c r="D207" s="313"/>
      <c r="E207" s="313"/>
      <c r="F207" s="334" t="s">
        <v>869</v>
      </c>
      <c r="G207" s="313"/>
      <c r="H207" s="313" t="s">
        <v>870</v>
      </c>
      <c r="I207" s="313"/>
      <c r="J207" s="313"/>
      <c r="K207" s="356"/>
    </row>
    <row r="208" ht="15" customHeight="1">
      <c r="B208" s="335"/>
      <c r="C208" s="313"/>
      <c r="D208" s="313"/>
      <c r="E208" s="313"/>
      <c r="F208" s="334" t="s">
        <v>97</v>
      </c>
      <c r="G208" s="313"/>
      <c r="H208" s="313" t="s">
        <v>1032</v>
      </c>
      <c r="I208" s="313"/>
      <c r="J208" s="313"/>
      <c r="K208" s="356"/>
    </row>
    <row r="209" ht="15" customHeight="1">
      <c r="B209" s="373"/>
      <c r="C209" s="341"/>
      <c r="D209" s="341"/>
      <c r="E209" s="341"/>
      <c r="F209" s="334" t="s">
        <v>101</v>
      </c>
      <c r="G209" s="319"/>
      <c r="H209" s="360" t="s">
        <v>871</v>
      </c>
      <c r="I209" s="360"/>
      <c r="J209" s="360"/>
      <c r="K209" s="374"/>
    </row>
    <row r="210" ht="15" customHeight="1">
      <c r="B210" s="373"/>
      <c r="C210" s="341"/>
      <c r="D210" s="341"/>
      <c r="E210" s="341"/>
      <c r="F210" s="334" t="s">
        <v>872</v>
      </c>
      <c r="G210" s="319"/>
      <c r="H210" s="360" t="s">
        <v>854</v>
      </c>
      <c r="I210" s="360"/>
      <c r="J210" s="360"/>
      <c r="K210" s="374"/>
    </row>
    <row r="211" ht="15" customHeight="1">
      <c r="B211" s="373"/>
      <c r="C211" s="341"/>
      <c r="D211" s="341"/>
      <c r="E211" s="341"/>
      <c r="F211" s="375"/>
      <c r="G211" s="319"/>
      <c r="H211" s="376"/>
      <c r="I211" s="376"/>
      <c r="J211" s="376"/>
      <c r="K211" s="374"/>
    </row>
    <row r="212" ht="15" customHeight="1">
      <c r="B212" s="373"/>
      <c r="C212" s="313" t="s">
        <v>995</v>
      </c>
      <c r="D212" s="341"/>
      <c r="E212" s="341"/>
      <c r="F212" s="334">
        <v>1</v>
      </c>
      <c r="G212" s="319"/>
      <c r="H212" s="360" t="s">
        <v>1033</v>
      </c>
      <c r="I212" s="360"/>
      <c r="J212" s="360"/>
      <c r="K212" s="374"/>
    </row>
    <row r="213" ht="15" customHeight="1">
      <c r="B213" s="373"/>
      <c r="C213" s="341"/>
      <c r="D213" s="341"/>
      <c r="E213" s="341"/>
      <c r="F213" s="334">
        <v>2</v>
      </c>
      <c r="G213" s="319"/>
      <c r="H213" s="360" t="s">
        <v>1034</v>
      </c>
      <c r="I213" s="360"/>
      <c r="J213" s="360"/>
      <c r="K213" s="374"/>
    </row>
    <row r="214" ht="15" customHeight="1">
      <c r="B214" s="373"/>
      <c r="C214" s="341"/>
      <c r="D214" s="341"/>
      <c r="E214" s="341"/>
      <c r="F214" s="334">
        <v>3</v>
      </c>
      <c r="G214" s="319"/>
      <c r="H214" s="360" t="s">
        <v>1035</v>
      </c>
      <c r="I214" s="360"/>
      <c r="J214" s="360"/>
      <c r="K214" s="374"/>
    </row>
    <row r="215" ht="15" customHeight="1">
      <c r="B215" s="373"/>
      <c r="C215" s="341"/>
      <c r="D215" s="341"/>
      <c r="E215" s="341"/>
      <c r="F215" s="334">
        <v>4</v>
      </c>
      <c r="G215" s="319"/>
      <c r="H215" s="360" t="s">
        <v>1036</v>
      </c>
      <c r="I215" s="360"/>
      <c r="J215" s="360"/>
      <c r="K215" s="374"/>
    </row>
    <row r="216" ht="12.75" customHeight="1">
      <c r="B216" s="377"/>
      <c r="C216" s="378"/>
      <c r="D216" s="378"/>
      <c r="E216" s="378"/>
      <c r="F216" s="378"/>
      <c r="G216" s="378"/>
      <c r="H216" s="378"/>
      <c r="I216" s="378"/>
      <c r="J216" s="378"/>
      <c r="K216" s="379"/>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Jirka-PC\Jirka</dc:creator>
  <cp:lastModifiedBy>Jirka-PC\Jirka</cp:lastModifiedBy>
  <dcterms:created xsi:type="dcterms:W3CDTF">2018-04-27T08:55:56Z</dcterms:created>
  <dcterms:modified xsi:type="dcterms:W3CDTF">2018-04-27T08:56:06Z</dcterms:modified>
</cp:coreProperties>
</file>